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KTE\Pensionierungsrechner\Finalisierung\"/>
    </mc:Choice>
  </mc:AlternateContent>
  <xr:revisionPtr revIDLastSave="0" documentId="13_ncr:1_{EC2E94FE-EFA2-4624-8CC4-5672CEFF0200}" xr6:coauthVersionLast="43" xr6:coauthVersionMax="43" xr10:uidLastSave="{00000000-0000-0000-0000-000000000000}"/>
  <bookViews>
    <workbookView xWindow="28155" yWindow="1920" windowWidth="21060" windowHeight="11895" tabRatio="973" xr2:uid="{00000000-000D-0000-FFFF-FFFF00000000}"/>
  </bookViews>
  <sheets>
    <sheet name="Start" sheetId="1" r:id="rId1"/>
    <sheet name="PK-Rente oder Kapital" sheetId="9" r:id="rId2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1" l="1"/>
  <c r="Q30" i="9" s="1"/>
  <c r="C165" i="9" s="1"/>
  <c r="D22" i="1"/>
  <c r="N30" i="9" s="1"/>
  <c r="N58" i="9" s="1"/>
  <c r="F28" i="1"/>
  <c r="F25" i="1"/>
  <c r="F23" i="1"/>
  <c r="C111" i="9" l="1"/>
  <c r="C127" i="9"/>
  <c r="C63" i="9"/>
  <c r="C79" i="9"/>
  <c r="C163" i="9"/>
  <c r="C119" i="9"/>
  <c r="C35" i="9"/>
  <c r="C71" i="9"/>
  <c r="C87" i="9"/>
  <c r="C129" i="9"/>
  <c r="C113" i="9"/>
  <c r="C121" i="9"/>
  <c r="C37" i="9"/>
  <c r="C65" i="9"/>
  <c r="C73" i="9"/>
  <c r="C81" i="9"/>
  <c r="C89" i="9"/>
  <c r="F165" i="9"/>
  <c r="F163" i="9"/>
  <c r="R129" i="9" l="1"/>
  <c r="O127" i="9"/>
  <c r="R121" i="9"/>
  <c r="O119" i="9"/>
  <c r="R113" i="9"/>
  <c r="O111" i="9"/>
  <c r="R89" i="9"/>
  <c r="O87" i="9"/>
  <c r="R81" i="9"/>
  <c r="O79" i="9"/>
  <c r="R73" i="9"/>
  <c r="O71" i="9"/>
  <c r="R65" i="9"/>
  <c r="O63" i="9"/>
  <c r="G43" i="9"/>
  <c r="S159" i="9" s="1"/>
  <c r="G37" i="9"/>
  <c r="M37" i="9" s="1"/>
  <c r="G35" i="9"/>
  <c r="M35" i="9" s="1"/>
  <c r="E30" i="1"/>
  <c r="F43" i="9" s="1"/>
  <c r="B25" i="1"/>
  <c r="L43" i="9" l="1"/>
  <c r="R43" i="9" s="1"/>
  <c r="R153" i="9"/>
  <c r="Q153" i="9"/>
  <c r="Q157" i="9"/>
  <c r="R157" i="9"/>
  <c r="R155" i="9"/>
  <c r="Q155" i="9"/>
  <c r="Q151" i="9"/>
  <c r="R151" i="9"/>
  <c r="L37" i="9"/>
  <c r="R37" i="9" s="1"/>
  <c r="F35" i="9"/>
  <c r="L35" i="9"/>
  <c r="F37" i="9"/>
  <c r="S155" i="9" l="1"/>
  <c r="C155" i="9" s="1"/>
  <c r="S153" i="9"/>
  <c r="S151" i="9"/>
  <c r="S157" i="9"/>
  <c r="C157" i="9" s="1"/>
  <c r="O43" i="9"/>
  <c r="Q162" i="9"/>
  <c r="R165" i="9" s="1"/>
  <c r="O35" i="9"/>
  <c r="N162" i="9" s="1"/>
  <c r="Q161" i="9"/>
  <c r="Q105" i="9"/>
  <c r="Q58" i="9"/>
  <c r="N161" i="9"/>
  <c r="N105" i="9"/>
  <c r="R162" i="9" l="1"/>
  <c r="G165" i="9" s="1"/>
  <c r="B144" i="9"/>
  <c r="P155" i="9" s="1"/>
  <c r="C145" i="9"/>
  <c r="O163" i="9"/>
  <c r="O162" i="9"/>
  <c r="G163" i="9" s="1"/>
  <c r="C153" i="9"/>
  <c r="C151" i="9"/>
  <c r="P153" i="9" l="1"/>
  <c r="P157" i="9"/>
  <c r="C144" i="9"/>
  <c r="B147" i="9" l="1"/>
  <c r="C150" i="9" s="1"/>
  <c r="C148" i="9"/>
  <c r="C14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alterseinkommen.ch</author>
  </authors>
  <commentList>
    <comment ref="F21" authorId="0" shapeId="0" xr:uid="{0C1CA63B-C008-45BD-8180-2FC1D6F8FC41}">
      <text>
        <r>
          <rPr>
            <sz val="9"/>
            <color indexed="81"/>
            <rFont val="Segoe UI"/>
            <family val="2"/>
          </rPr>
          <t>Pensionskassen-Vermögen bei der Pensionierung</t>
        </r>
      </text>
    </comment>
    <comment ref="D28" authorId="0" shapeId="0" xr:uid="{2626F248-F9F0-4AB1-9F2D-C51536252EF5}">
      <text>
        <r>
          <rPr>
            <sz val="9"/>
            <color indexed="81"/>
            <rFont val="Segoe UI"/>
            <family val="2"/>
          </rPr>
          <t>Kapital, das nach der Pension zum Decken der Lebenshaltungskosten verbraucht werden kann</t>
        </r>
      </text>
    </comment>
  </commentList>
</comments>
</file>

<file path=xl/sharedStrings.xml><?xml version="1.0" encoding="utf-8"?>
<sst xmlns="http://schemas.openxmlformats.org/spreadsheetml/2006/main" count="140" uniqueCount="125">
  <si>
    <t>Vorname / Nachname</t>
  </si>
  <si>
    <t>Person 1</t>
  </si>
  <si>
    <t>Total</t>
  </si>
  <si>
    <t>Auswertung</t>
  </si>
  <si>
    <t>Pensionskassen-Vermögen als Rente beziehen oder auszahlen lassen?</t>
  </si>
  <si>
    <t xml:space="preserve"> </t>
  </si>
  <si>
    <t>Vermögen</t>
  </si>
  <si>
    <t>Gewicht</t>
  </si>
  <si>
    <t>Wert</t>
  </si>
  <si>
    <t>Pensionskassen-Kapital</t>
  </si>
  <si>
    <t>Sonstiges Vermögen (für Abbau)</t>
  </si>
  <si>
    <t>Vermögen beide</t>
  </si>
  <si>
    <t>wichtig</t>
  </si>
  <si>
    <t>Persönliche Situation</t>
  </si>
  <si>
    <t>Gesundheitszustand</t>
  </si>
  <si>
    <t>sehr gut</t>
  </si>
  <si>
    <t>Altersunterschied Partner</t>
  </si>
  <si>
    <t>Partner viel jünger</t>
  </si>
  <si>
    <t>Partner viel älter</t>
  </si>
  <si>
    <t>PK-Rente besser</t>
  </si>
  <si>
    <t>Bezug Kapital besser</t>
  </si>
  <si>
    <t>Renten (monatlich)</t>
  </si>
  <si>
    <t>Kapitalbezug (einmalig)</t>
  </si>
  <si>
    <t>Vorteile</t>
  </si>
  <si>
    <t>Nachteile</t>
  </si>
  <si>
    <t>Allgemeines</t>
  </si>
  <si>
    <t xml:space="preserve">
.</t>
  </si>
  <si>
    <t>Das Guthaben aus der Pensionskasse kann auf drei verschiedene Arten bezogen werden: als monatliche Rente, als einmalige Kapitalauszahlung oder</t>
  </si>
  <si>
    <t>als Kombination aus beidem. Diese Entscheidung muss vor der Pensionierung gemacht werden und lässt im Nachhinein nicht mehr ändern.</t>
  </si>
  <si>
    <t>Fachpersonen begutachten zu lassen.</t>
  </si>
  <si>
    <t>Pensionskassen-Vermögen als Rente beziehen oder auszahlen lassen? - Start</t>
  </si>
  <si>
    <t>Generelles und Eingabe von Daten</t>
  </si>
  <si>
    <t>Die Tabellen sind so aufgebaut, dass möglichst wenig Daten erhoben und eingegeben werden müssen</t>
  </si>
  <si>
    <t>Zu Beginn der Tabellen und wichtigen Abschnitte sind erklärende Informationen vorhanden.</t>
  </si>
  <si>
    <t>Eingaben können nur in farbig hinterlegten Zellen gemacht werden. Die Farben der Felder haben folgende Bedeutung;</t>
  </si>
  <si>
    <t xml:space="preserve">  grau: Informationen und Kommentare, die der Dokumentation und Anzeige dienen</t>
  </si>
  <si>
    <t xml:space="preserve">  gelb: nicht unbedingt notwendige Angaben für die Auswertung</t>
  </si>
  <si>
    <t xml:space="preserve">  rot: obligatorische Angaben, die für die Auswertung benötigt werden</t>
  </si>
  <si>
    <t>Allgemeine Daten</t>
  </si>
  <si>
    <t>In diesem Abschnitt werden  allgemeine Angaben eingepflegt, die in anderen Tabellen verwendet werden.</t>
  </si>
  <si>
    <t>Einzelpersonen füllen nur die Angaben der «Person 1» aus.</t>
  </si>
  <si>
    <t>Pensionskassen-Vermögen</t>
  </si>
  <si>
    <t>Vermögen zum Verbrauch (beide)</t>
  </si>
  <si>
    <t>Die wichtigste Frage ist sicher die nach dem vorhandenen Kapital, denn für wenig Kapital macht ein Bezug</t>
  </si>
  <si>
    <t>von Rentengeldern wenig Sinn: die Vorteile des Kapitalbezugs kommen nicht zum Tragen.</t>
  </si>
  <si>
    <t>Die farbigen Säulen bezeichnen den Anteil am gesamten Vermögen.</t>
  </si>
  <si>
    <t>&lt;400'000</t>
  </si>
  <si>
    <t>Die Bewertung der Vermögenswerte ist wie folgt definiert:</t>
  </si>
  <si>
    <t>Bewertungsfaktor</t>
  </si>
  <si>
    <t>800'000 -1 Mio</t>
  </si>
  <si>
    <t>600'000 - 800'000</t>
  </si>
  <si>
    <t>400'000 - 600'000</t>
  </si>
  <si>
    <t>&gt; 1 Mio</t>
  </si>
  <si>
    <t>Wenn Gelder aus der Pensionskasse herausgelöst werden, müssen diese angelegt werden.</t>
  </si>
  <si>
    <t>Im Unterschied zu Renten kann bei Anlagen direkt auf deren Rendite Einfluss genommen werden.</t>
  </si>
  <si>
    <t>Es ist in der Verantwortung des Anlegers, eine Balance zu finden zwischen Sicherheit und Rendite.</t>
  </si>
  <si>
    <t>&gt; je grösser der Wert, desto mehr spricht für einen Kapitalbezug</t>
  </si>
  <si>
    <t>&gt; die Gewichtung der Kriterien ist transparent sichtbar und veränderbar</t>
  </si>
  <si>
    <t>Bewertung der Pensionskasse</t>
  </si>
  <si>
    <t>Folgende Kriterien werden berücksichtigt:</t>
  </si>
  <si>
    <t>&gt; Bewertung der Pensionskasse bezüglich Sicherheit der Renten (Deckungsgrad, techn. Zinssatz)</t>
  </si>
  <si>
    <t>Finanzielle Kriterien</t>
  </si>
  <si>
    <t>&gt; Finanzielle Flexibilität (freies Verfügen über Vorsorgegelder inkl. Begünstigung von Erben)</t>
  </si>
  <si>
    <t>Finanzielle Flexiblität</t>
  </si>
  <si>
    <t>Bereitschaft zur Bewirtschaftung des Vorsorge-Vermögens</t>
  </si>
  <si>
    <t>gross</t>
  </si>
  <si>
    <t>klein</t>
  </si>
  <si>
    <t>unwichtig</t>
  </si>
  <si>
    <t>&gt; Bereitschaft zur Bewirtschaftung des Vorsorge-Vermögens bzw. Kenntnisse dazu</t>
  </si>
  <si>
    <t>mittelmässig</t>
  </si>
  <si>
    <t>Neben finanziellen Belangen ist auch die persönliche Situation wichtig:</t>
  </si>
  <si>
    <t>Der Gesundheitszustand</t>
  </si>
  <si>
    <t>&gt; grobe Einschätzung, ob die Gelder für wenige oder viele Jahre reichen müssen.</t>
  </si>
  <si>
    <t>&gt; Berücksichtigung des erreichten Alters der Eltern, Konsum von Tabak und Alkohol, körperliche Fitness</t>
  </si>
  <si>
    <t>Altersunterschied der Partner</t>
  </si>
  <si>
    <t>Bei einem grossen Altersunterschied müssen die Gelder für den verbliebenen Partner für lange Zeit ausreichen,</t>
  </si>
  <si>
    <t>wenn dieser viel jünger ist. Dies würde für eine Rente sprechen.</t>
  </si>
  <si>
    <t>Entsprechend umgekehrt ist es, wenn der zu begünstigende Partner älter ist.</t>
  </si>
  <si>
    <t>weniger gut</t>
  </si>
  <si>
    <t>Wenn die Werte zu über 50% für einen Kapitalbezug sprechen, ist dies weiter zu prüfen.</t>
  </si>
  <si>
    <t>Unten sind einige der Vor- und Nachteile von Rente und Kapitalbezug aufgeführt.</t>
  </si>
  <si>
    <t>Weiteres Kriterium</t>
  </si>
  <si>
    <t xml:space="preserve">               20%                   40%                   60%                   80%</t>
  </si>
  <si>
    <t>Spezifische Anmerkung zu den eingegebenen Daten</t>
  </si>
  <si>
    <t>Bei einem höheren Pensionskassen-Kapital ist ein gemischter Kapitalbezug zu prüfen (z.B. Pensionskassen-Kapital über 600'000 beziehen)</t>
  </si>
  <si>
    <t>Bei einem hohen Pensionskassen-Kapital ist ein Kapitalbezug unbedingt zu prüfen (z.B. Pensionskassen-Kapital über 700'000 beziehen)</t>
  </si>
  <si>
    <t>Beim Pensionskassen-Kapital besteht noch ein abgestufter Korrekturfaktor</t>
  </si>
  <si>
    <t>Bei einem kleinen Pensionskassen-Kapital ist eine Rente naheliegend; diese sichert ein minimales Einkommen.</t>
  </si>
  <si>
    <t>Bei einem kleineren Pensionskassen-Kapital ist eine Rente besser. Beim Kapitalbezug würden ggf. bessere Renditen nicht ins Gewicht fallen.</t>
  </si>
  <si>
    <t>Es besteht ein relevantes Vermögen zum Verbrauch und dies ist beim Kapitalbezug zu berücksichtigen</t>
  </si>
  <si>
    <t>Rente</t>
  </si>
  <si>
    <t>&gt; Regelmässige Leistungen bis ans Lebensende</t>
  </si>
  <si>
    <t>&gt; kein Aufwand für die Bewirtschaftung der Geldanlage</t>
  </si>
  <si>
    <t>&gt; Sicherheit der Anlage</t>
  </si>
  <si>
    <t>&gt; Hinterlassenenrente (Witwen-/Witwerrrente)</t>
  </si>
  <si>
    <t>&gt; beim Kapitalbezug nur einmalige und reduzierte Besteuerung</t>
  </si>
  <si>
    <t>&gt; Flexibilität der Geldanlagen</t>
  </si>
  <si>
    <t>&gt; Möglichkeit einer höheren Rendite (als die Pensionskasse)</t>
  </si>
  <si>
    <t>&gt; in Notsituationen steht Geld zur Verfügung</t>
  </si>
  <si>
    <t>&gt; Renten werden voll als Einkommen versteuert</t>
  </si>
  <si>
    <t>&gt; auf das Kapital kann auf keine Weise zugegriffen werden</t>
  </si>
  <si>
    <t>&gt; Im Todesfall gehen die Hinterbliebenen in der Regel leer aus</t>
  </si>
  <si>
    <t>&gt; die Rendite (und damit die Renten) ist vermutlich kleiner</t>
  </si>
  <si>
    <t xml:space="preserve">   als beim Kapitalbezug</t>
  </si>
  <si>
    <t xml:space="preserve">   (es gibt aber je nach Pensionskasse die Option, einen Anteil</t>
  </si>
  <si>
    <t xml:space="preserve">   trotzdem an die Hinterbliebenen zu übertragen)</t>
  </si>
  <si>
    <t>&gt; das Kapital muss bis ans Lebensende selbst verwaltet werden</t>
  </si>
  <si>
    <t>&gt; eine finanzielle Sicherheit ist nicht gewährleistet (Risiko) mit</t>
  </si>
  <si>
    <t xml:space="preserve">   entsprechenden Konsequenzen auf das Alterskapital und den</t>
  </si>
  <si>
    <t xml:space="preserve">   Lebensstandard</t>
  </si>
  <si>
    <t>&gt; Langlebigkeitsrisiko: beim Erreichen eines hohen Alters ist</t>
  </si>
  <si>
    <t xml:space="preserve">   möglicherweise das Kapital aufgebraucht</t>
  </si>
  <si>
    <t>für kleinere und grosse Kapitalbeträge (Negativwerte in Rot)</t>
  </si>
  <si>
    <t>Notizen</t>
  </si>
  <si>
    <t>Hier können Notizen gemacht werden über mehrere Zeilen.</t>
  </si>
  <si>
    <t>Der Zeilenumbruch erfolgt mit &lt;ALT&gt;&lt;Zeilenschaltung&gt; oder &lt;Ctrl&gt;&lt;Zeilenschaltung&gt;</t>
  </si>
  <si>
    <t xml:space="preserve"> Bitte beachten:</t>
  </si>
  <si>
    <t xml:space="preserve"> EXCEL und Libre Office übernehmen bei Copy&amp;Paste leider die Formatierung</t>
  </si>
  <si>
    <t xml:space="preserve"> Deshalb bei Copy&amp;Paste Inhalte IMMER als Text ohne Formatierung einfügen.</t>
  </si>
  <si>
    <t xml:space="preserve"> und dies kann die Funktionsfähigkeit der Tabelle stark beeinträchtigen.</t>
  </si>
  <si>
    <t>Copyright alterseinkommen.ch</t>
  </si>
  <si>
    <t>Über Vor- und Nachteile ist in einschlägiger Literatur und im Internet vieles zu finden. Bei grösserem Kapital ist es notwendig, die Situation von</t>
  </si>
  <si>
    <t>Nachfolgend lassen sich die wichtigsten Entscheidungs-Kriterien mit Schiebereglern bewerten:</t>
  </si>
  <si>
    <t>Die Auswertung gibt einen ersten Anhaltspunkt für weitere Abklärungen.
.</t>
  </si>
  <si>
    <t>nygrefrvaxbzzrapu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</si>
</sst>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&quot;-&quot;#,##0"/>
    <numFmt numFmtId="165" formatCode="#,##0_ ;[Red]\-#,##0\ "/>
  </numFmts>
  <fonts count="3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9"/>
      <color indexed="81"/>
      <name val="Segoe UI"/>
      <family val="2"/>
    </font>
    <font>
      <sz val="9"/>
      <color rgb="FF000000"/>
      <name val="Arial"/>
      <family val="2"/>
    </font>
    <font>
      <sz val="9"/>
      <color rgb="FFC00000"/>
      <name val="Arial"/>
      <family val="2"/>
    </font>
    <font>
      <b/>
      <sz val="12"/>
      <color theme="0"/>
      <name val="Arial"/>
      <family val="2"/>
    </font>
    <font>
      <b/>
      <sz val="9"/>
      <color rgb="FF000000"/>
      <name val="Arial"/>
      <family val="2"/>
    </font>
    <font>
      <sz val="9"/>
      <color theme="0"/>
      <name val="Arial"/>
      <family val="2"/>
    </font>
    <font>
      <sz val="9"/>
      <color rgb="FF7030A0"/>
      <name val="Arial"/>
      <family val="2"/>
    </font>
    <font>
      <sz val="11"/>
      <color theme="0"/>
      <name val="Arial"/>
      <family val="2"/>
    </font>
    <font>
      <b/>
      <sz val="8"/>
      <color theme="1"/>
      <name val="Arial"/>
      <family val="2"/>
    </font>
    <font>
      <sz val="8"/>
      <color theme="1" tint="0.499984740745262"/>
      <name val="Arial"/>
      <family val="2"/>
    </font>
    <font>
      <sz val="8"/>
      <color theme="0"/>
      <name val="Arial"/>
      <family val="2"/>
    </font>
    <font>
      <sz val="4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9AE"/>
        <bgColor rgb="FFFFF9AE"/>
      </patternFill>
    </fill>
    <fill>
      <patternFill patternType="solid">
        <fgColor rgb="FFEEEEEE"/>
        <bgColor rgb="FFEEEEEE"/>
      </patternFill>
    </fill>
    <fill>
      <patternFill patternType="solid">
        <fgColor rgb="FFFCD3C1"/>
        <bgColor rgb="FFFCD3C1"/>
      </patternFill>
    </fill>
    <fill>
      <patternFill patternType="solid">
        <fgColor rgb="FFF04E4D"/>
        <bgColor indexed="64"/>
      </patternFill>
    </fill>
    <fill>
      <patternFill patternType="solid">
        <fgColor rgb="FFFCD3C1"/>
        <bgColor rgb="FFFFF9AE"/>
      </patternFill>
    </fill>
    <fill>
      <patternFill patternType="solid">
        <fgColor rgb="FFFCD3C1"/>
        <bgColor rgb="FFF8CBAD"/>
      </patternFill>
    </fill>
    <fill>
      <patternFill patternType="solid">
        <fgColor rgb="FFEEEEEE"/>
        <bgColor indexed="64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5">
    <xf numFmtId="0" fontId="0" fillId="0" borderId="0"/>
    <xf numFmtId="0" fontId="12" fillId="8" borderId="0"/>
    <xf numFmtId="0" fontId="2" fillId="0" borderId="0"/>
    <xf numFmtId="0" fontId="3" fillId="2" borderId="0"/>
    <xf numFmtId="0" fontId="3" fillId="2" borderId="0"/>
    <xf numFmtId="0" fontId="3" fillId="3" borderId="0"/>
    <xf numFmtId="0" fontId="3" fillId="3" borderId="0"/>
    <xf numFmtId="0" fontId="2" fillId="4" borderId="0"/>
    <xf numFmtId="0" fontId="2" fillId="4" borderId="0"/>
    <xf numFmtId="0" fontId="2" fillId="0" borderId="0"/>
    <xf numFmtId="0" fontId="4" fillId="5" borderId="0"/>
    <xf numFmtId="0" fontId="4" fillId="5" borderId="0"/>
    <xf numFmtId="0" fontId="5" fillId="6" borderId="0"/>
    <xf numFmtId="0" fontId="5" fillId="6" borderId="0"/>
    <xf numFmtId="0" fontId="6" fillId="0" borderId="0"/>
    <xf numFmtId="0" fontId="6" fillId="0" borderId="0"/>
    <xf numFmtId="0" fontId="7" fillId="7" borderId="0"/>
    <xf numFmtId="0" fontId="7" fillId="7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11" fillId="0" borderId="0"/>
    <xf numFmtId="0" fontId="11" fillId="0" borderId="0"/>
    <xf numFmtId="0" fontId="12" fillId="8" borderId="0"/>
    <xf numFmtId="0" fontId="13" fillId="8" borderId="1"/>
    <xf numFmtId="0" fontId="13" fillId="8" borderId="1"/>
    <xf numFmtId="0" fontId="1" fillId="0" borderId="0"/>
    <xf numFmtId="0" fontId="14" fillId="0" borderId="0"/>
    <xf numFmtId="0" fontId="1" fillId="0" borderId="0"/>
    <xf numFmtId="0" fontId="14" fillId="0" borderId="0"/>
    <xf numFmtId="0" fontId="4" fillId="0" borderId="0"/>
    <xf numFmtId="0" fontId="4" fillId="0" borderId="0"/>
  </cellStyleXfs>
  <cellXfs count="124">
    <xf numFmtId="0" fontId="0" fillId="0" borderId="0" xfId="0"/>
    <xf numFmtId="0" fontId="0" fillId="0" borderId="0" xfId="0" applyBorder="1"/>
    <xf numFmtId="0" fontId="0" fillId="0" borderId="0" xfId="0" applyFill="1"/>
    <xf numFmtId="0" fontId="14" fillId="0" borderId="0" xfId="0" applyFont="1" applyFill="1"/>
    <xf numFmtId="0" fontId="18" fillId="0" borderId="0" xfId="0" applyFont="1"/>
    <xf numFmtId="0" fontId="0" fillId="0" borderId="3" xfId="0" applyFill="1" applyBorder="1"/>
    <xf numFmtId="3" fontId="20" fillId="0" borderId="0" xfId="0" applyNumberFormat="1" applyFont="1" applyFill="1" applyAlignment="1">
      <alignment horizontal="center"/>
    </xf>
    <xf numFmtId="0" fontId="0" fillId="0" borderId="0" xfId="0" applyFont="1" applyFill="1"/>
    <xf numFmtId="0" fontId="16" fillId="0" borderId="0" xfId="0" applyFont="1" applyFill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0" fillId="0" borderId="0" xfId="0" applyFill="1" applyBorder="1" applyAlignment="1"/>
    <xf numFmtId="0" fontId="19" fillId="0" borderId="0" xfId="0" applyFont="1"/>
    <xf numFmtId="0" fontId="14" fillId="0" borderId="0" xfId="0" applyFont="1" applyFill="1" applyBorder="1" applyAlignment="1">
      <alignment vertical="top"/>
    </xf>
    <xf numFmtId="0" fontId="0" fillId="0" borderId="0" xfId="0" applyFill="1"/>
    <xf numFmtId="0" fontId="15" fillId="0" borderId="0" xfId="0" applyFont="1" applyFill="1" applyAlignment="1">
      <alignment horizontal="right"/>
    </xf>
    <xf numFmtId="0" fontId="14" fillId="0" borderId="0" xfId="0" applyFont="1"/>
    <xf numFmtId="0" fontId="17" fillId="0" borderId="0" xfId="0" applyFont="1" applyFill="1"/>
    <xf numFmtId="0" fontId="0" fillId="0" borderId="0" xfId="0" applyFill="1" applyAlignment="1">
      <alignment horizontal="center"/>
    </xf>
    <xf numFmtId="0" fontId="14" fillId="0" borderId="0" xfId="0" applyFont="1" applyFill="1" applyAlignment="1">
      <alignment wrapText="1"/>
    </xf>
    <xf numFmtId="0" fontId="0" fillId="0" borderId="0" xfId="0" applyFill="1" applyAlignment="1">
      <alignment horizontal="left"/>
    </xf>
    <xf numFmtId="0" fontId="15" fillId="0" borderId="0" xfId="0" applyFont="1" applyFill="1" applyAlignment="1">
      <alignment horizontal="left"/>
    </xf>
    <xf numFmtId="0" fontId="0" fillId="0" borderId="6" xfId="0" applyFill="1" applyBorder="1"/>
    <xf numFmtId="0" fontId="0" fillId="12" borderId="0" xfId="0" applyFill="1"/>
    <xf numFmtId="0" fontId="26" fillId="12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left"/>
    </xf>
    <xf numFmtId="0" fontId="0" fillId="0" borderId="0" xfId="0" applyFill="1" applyAlignment="1"/>
    <xf numFmtId="164" fontId="24" fillId="10" borderId="1" xfId="0" applyNumberFormat="1" applyFont="1" applyFill="1" applyBorder="1" applyAlignment="1" applyProtection="1">
      <alignment horizontal="center"/>
    </xf>
    <xf numFmtId="3" fontId="27" fillId="9" borderId="1" xfId="0" applyNumberFormat="1" applyFont="1" applyFill="1" applyBorder="1" applyAlignment="1" applyProtection="1">
      <alignment horizontal="center"/>
    </xf>
    <xf numFmtId="0" fontId="19" fillId="0" borderId="0" xfId="0" applyFont="1" applyAlignment="1">
      <alignment horizontal="center"/>
    </xf>
    <xf numFmtId="0" fontId="28" fillId="0" borderId="0" xfId="0" applyNumberFormat="1" applyFont="1" applyFill="1"/>
    <xf numFmtId="0" fontId="18" fillId="0" borderId="0" xfId="0" applyFont="1" applyFill="1"/>
    <xf numFmtId="3" fontId="0" fillId="0" borderId="0" xfId="0" applyNumberFormat="1" applyFill="1"/>
    <xf numFmtId="164" fontId="28" fillId="0" borderId="0" xfId="0" applyNumberFormat="1" applyFont="1"/>
    <xf numFmtId="0" fontId="19" fillId="0" borderId="0" xfId="0" applyFont="1" applyFill="1" applyBorder="1" applyAlignment="1">
      <alignment vertical="top"/>
    </xf>
    <xf numFmtId="0" fontId="18" fillId="0" borderId="8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vertical="top"/>
    </xf>
    <xf numFmtId="49" fontId="19" fillId="0" borderId="9" xfId="0" applyNumberFormat="1" applyFont="1" applyFill="1" applyBorder="1" applyAlignment="1">
      <alignment horizontal="right" vertical="top"/>
    </xf>
    <xf numFmtId="49" fontId="20" fillId="0" borderId="9" xfId="0" applyNumberFormat="1" applyFont="1" applyFill="1" applyBorder="1" applyAlignment="1">
      <alignment horizontal="right" vertical="top"/>
    </xf>
    <xf numFmtId="49" fontId="20" fillId="0" borderId="9" xfId="0" applyNumberFormat="1" applyFont="1" applyFill="1" applyBorder="1" applyAlignment="1">
      <alignment horizontal="center" vertical="top"/>
    </xf>
    <xf numFmtId="49" fontId="20" fillId="0" borderId="0" xfId="0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/>
    </xf>
    <xf numFmtId="49" fontId="20" fillId="0" borderId="0" xfId="0" applyNumberFormat="1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Fill="1" applyAlignment="1">
      <alignment horizontal="left"/>
    </xf>
    <xf numFmtId="0" fontId="0" fillId="0" borderId="10" xfId="0" applyFill="1" applyBorder="1"/>
    <xf numFmtId="0" fontId="19" fillId="0" borderId="11" xfId="0" applyFont="1" applyFill="1" applyBorder="1" applyAlignment="1">
      <alignment horizontal="left"/>
    </xf>
    <xf numFmtId="0" fontId="0" fillId="0" borderId="11" xfId="0" applyFill="1" applyBorder="1" applyAlignment="1"/>
    <xf numFmtId="0" fontId="0" fillId="0" borderId="12" xfId="0" applyFill="1" applyBorder="1" applyAlignment="1"/>
    <xf numFmtId="0" fontId="0" fillId="0" borderId="13" xfId="0" applyFill="1" applyBorder="1"/>
    <xf numFmtId="0" fontId="19" fillId="0" borderId="0" xfId="0" applyFont="1" applyFill="1" applyBorder="1" applyAlignment="1">
      <alignment horizontal="left"/>
    </xf>
    <xf numFmtId="0" fontId="0" fillId="0" borderId="14" xfId="0" applyFill="1" applyBorder="1" applyAlignment="1"/>
    <xf numFmtId="0" fontId="0" fillId="0" borderId="15" xfId="0" applyFill="1" applyBorder="1"/>
    <xf numFmtId="0" fontId="22" fillId="0" borderId="16" xfId="0" applyFont="1" applyFill="1" applyBorder="1" applyAlignment="1">
      <alignment horizontal="left"/>
    </xf>
    <xf numFmtId="0" fontId="0" fillId="0" borderId="16" xfId="0" applyFill="1" applyBorder="1" applyAlignment="1"/>
    <xf numFmtId="0" fontId="0" fillId="0" borderId="16" xfId="0" applyBorder="1"/>
    <xf numFmtId="0" fontId="0" fillId="0" borderId="17" xfId="0" applyFill="1" applyBorder="1" applyAlignment="1"/>
    <xf numFmtId="0" fontId="16" fillId="0" borderId="0" xfId="0" applyFont="1" applyFill="1" applyAlignment="1"/>
    <xf numFmtId="0" fontId="19" fillId="0" borderId="0" xfId="0" applyFont="1" applyFill="1" applyAlignment="1"/>
    <xf numFmtId="0" fontId="18" fillId="0" borderId="0" xfId="0" applyFont="1" applyFill="1" applyAlignment="1">
      <alignment horizontal="right"/>
    </xf>
    <xf numFmtId="0" fontId="21" fillId="0" borderId="0" xfId="0" applyFont="1" applyFill="1" applyAlignment="1"/>
    <xf numFmtId="0" fontId="18" fillId="0" borderId="0" xfId="0" applyFont="1" applyFill="1" applyBorder="1" applyAlignment="1">
      <alignment vertical="top"/>
    </xf>
    <xf numFmtId="0" fontId="18" fillId="0" borderId="0" xfId="0" applyFont="1" applyFill="1" applyAlignment="1"/>
    <xf numFmtId="0" fontId="29" fillId="0" borderId="0" xfId="0" applyFont="1" applyFill="1" applyAlignment="1"/>
    <xf numFmtId="0" fontId="29" fillId="0" borderId="0" xfId="0" applyFont="1" applyFill="1" applyAlignment="1">
      <alignment horizontal="center"/>
    </xf>
    <xf numFmtId="3" fontId="19" fillId="0" borderId="0" xfId="0" applyNumberFormat="1" applyFont="1" applyFill="1" applyAlignment="1">
      <alignment horizontal="center"/>
    </xf>
    <xf numFmtId="0" fontId="29" fillId="0" borderId="18" xfId="0" applyFont="1" applyFill="1" applyBorder="1" applyAlignment="1"/>
    <xf numFmtId="0" fontId="19" fillId="0" borderId="0" xfId="0" applyFont="1" applyFill="1" applyAlignment="1">
      <alignment horizontal="center"/>
    </xf>
    <xf numFmtId="0" fontId="29" fillId="0" borderId="9" xfId="0" applyFont="1" applyFill="1" applyBorder="1" applyAlignment="1"/>
    <xf numFmtId="0" fontId="22" fillId="0" borderId="0" xfId="0" applyFont="1" applyFill="1" applyBorder="1" applyAlignment="1">
      <alignment horizontal="left"/>
    </xf>
    <xf numFmtId="0" fontId="30" fillId="0" borderId="0" xfId="0" applyFont="1" applyFill="1"/>
    <xf numFmtId="164" fontId="24" fillId="11" borderId="19" xfId="0" applyNumberFormat="1" applyFont="1" applyFill="1" applyBorder="1" applyAlignment="1" applyProtection="1">
      <alignment horizontal="right" indent="1"/>
      <protection locked="0"/>
    </xf>
    <xf numFmtId="3" fontId="31" fillId="0" borderId="0" xfId="0" applyNumberFormat="1" applyFont="1" applyFill="1" applyAlignment="1">
      <alignment horizontal="center"/>
    </xf>
    <xf numFmtId="165" fontId="31" fillId="0" borderId="0" xfId="0" applyNumberFormat="1" applyFont="1" applyFill="1" applyAlignment="1">
      <alignment horizontal="center"/>
    </xf>
    <xf numFmtId="0" fontId="0" fillId="0" borderId="9" xfId="0" applyFill="1" applyBorder="1"/>
    <xf numFmtId="3" fontId="24" fillId="14" borderId="1" xfId="0" applyNumberFormat="1" applyFont="1" applyFill="1" applyBorder="1" applyAlignment="1" applyProtection="1">
      <alignment horizontal="center"/>
    </xf>
    <xf numFmtId="3" fontId="27" fillId="13" borderId="1" xfId="0" applyNumberFormat="1" applyFont="1" applyFill="1" applyBorder="1" applyAlignment="1" applyProtection="1">
      <alignment horizontal="center"/>
      <protection locked="0"/>
    </xf>
    <xf numFmtId="3" fontId="27" fillId="9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0" fillId="0" borderId="3" xfId="0" applyFill="1" applyBorder="1" applyProtection="1"/>
    <xf numFmtId="0" fontId="32" fillId="0" borderId="0" xfId="0" applyFont="1" applyFill="1" applyAlignment="1" applyProtection="1">
      <protection locked="0"/>
    </xf>
    <xf numFmtId="0" fontId="0" fillId="0" borderId="11" xfId="0" applyBorder="1"/>
    <xf numFmtId="0" fontId="0" fillId="0" borderId="12" xfId="0" applyBorder="1"/>
    <xf numFmtId="0" fontId="19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18" fillId="0" borderId="10" xfId="0" applyFont="1" applyBorder="1"/>
    <xf numFmtId="49" fontId="24" fillId="14" borderId="1" xfId="0" applyNumberFormat="1" applyFont="1" applyFill="1" applyBorder="1" applyAlignment="1" applyProtection="1">
      <alignment horizontal="left"/>
      <protection locked="0"/>
    </xf>
    <xf numFmtId="0" fontId="33" fillId="0" borderId="0" xfId="0" applyFont="1" applyAlignment="1" applyProtection="1">
      <alignment horizontal="right"/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2" fillId="0" borderId="0" xfId="0" applyFont="1" applyFill="1" applyAlignment="1"/>
    <xf numFmtId="0" fontId="28" fillId="0" borderId="0" xfId="0" applyFont="1" applyFill="1" applyAlignment="1" applyProtection="1">
      <alignment horizontal="center"/>
      <protection hidden="1"/>
    </xf>
    <xf numFmtId="0" fontId="28" fillId="0" borderId="0" xfId="0" applyFont="1" applyFill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center"/>
    </xf>
    <xf numFmtId="0" fontId="34" fillId="0" borderId="0" xfId="0" applyFont="1" applyFill="1"/>
    <xf numFmtId="0" fontId="19" fillId="15" borderId="20" xfId="0" applyFont="1" applyFill="1" applyBorder="1" applyAlignment="1" applyProtection="1">
      <alignment vertical="top" wrapText="1"/>
      <protection locked="0"/>
    </xf>
    <xf numFmtId="0" fontId="19" fillId="15" borderId="21" xfId="0" applyFont="1" applyFill="1" applyBorder="1" applyAlignment="1" applyProtection="1">
      <alignment vertical="top"/>
      <protection locked="0"/>
    </xf>
    <xf numFmtId="0" fontId="19" fillId="15" borderId="22" xfId="0" applyFont="1" applyFill="1" applyBorder="1" applyAlignment="1" applyProtection="1">
      <alignment vertical="top"/>
      <protection locked="0"/>
    </xf>
    <xf numFmtId="49" fontId="27" fillId="10" borderId="4" xfId="0" applyNumberFormat="1" applyFont="1" applyFill="1" applyBorder="1" applyAlignment="1" applyProtection="1">
      <alignment horizontal="right"/>
      <protection locked="0"/>
    </xf>
    <xf numFmtId="49" fontId="16" fillId="0" borderId="2" xfId="0" applyNumberFormat="1" applyFont="1" applyBorder="1" applyAlignment="1" applyProtection="1">
      <alignment horizontal="right"/>
      <protection locked="0"/>
    </xf>
    <xf numFmtId="0" fontId="18" fillId="0" borderId="0" xfId="0" applyFont="1" applyFill="1" applyBorder="1" applyAlignment="1">
      <alignment horizontal="left"/>
    </xf>
    <xf numFmtId="0" fontId="20" fillId="0" borderId="5" xfId="0" applyFont="1" applyFill="1" applyBorder="1"/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Fill="1" applyBorder="1" applyAlignment="1">
      <alignment vertical="top" wrapText="1"/>
    </xf>
    <xf numFmtId="49" fontId="27" fillId="10" borderId="4" xfId="0" applyNumberFormat="1" applyFont="1" applyFill="1" applyBorder="1" applyAlignment="1" applyProtection="1">
      <protection locked="0"/>
    </xf>
    <xf numFmtId="49" fontId="16" fillId="0" borderId="2" xfId="0" applyNumberFormat="1" applyFont="1" applyBorder="1" applyAlignment="1" applyProtection="1">
      <protection locked="0"/>
    </xf>
    <xf numFmtId="3" fontId="20" fillId="0" borderId="5" xfId="0" applyNumberFormat="1" applyFont="1" applyFill="1" applyBorder="1"/>
    <xf numFmtId="0" fontId="19" fillId="0" borderId="0" xfId="0" applyFont="1" applyFill="1" applyBorder="1" applyAlignment="1">
      <alignment vertical="top" wrapText="1"/>
    </xf>
    <xf numFmtId="0" fontId="18" fillId="0" borderId="0" xfId="0" applyNumberFormat="1" applyFont="1" applyFill="1" applyBorder="1" applyAlignment="1">
      <alignment horizontal="center"/>
    </xf>
    <xf numFmtId="49" fontId="19" fillId="0" borderId="0" xfId="0" applyNumberFormat="1" applyFont="1" applyFill="1" applyAlignment="1">
      <alignment horizontal="left"/>
    </xf>
    <xf numFmtId="49" fontId="2" fillId="10" borderId="4" xfId="0" applyNumberFormat="1" applyFont="1" applyFill="1" applyBorder="1" applyAlignment="1" applyProtection="1">
      <protection locked="0"/>
    </xf>
    <xf numFmtId="0" fontId="0" fillId="0" borderId="7" xfId="0" applyBorder="1" applyAlignment="1"/>
    <xf numFmtId="0" fontId="0" fillId="0" borderId="2" xfId="0" applyBorder="1" applyAlignment="1"/>
  </cellXfs>
  <cellStyles count="35">
    <cellStyle name="Accent" xfId="2" xr:uid="{00000000-0005-0000-0000-000000000000}"/>
    <cellStyle name="Accent 1" xfId="3" xr:uid="{00000000-0005-0000-0000-000001000000}"/>
    <cellStyle name="Accent 1 1" xfId="4" xr:uid="{00000000-0005-0000-0000-000002000000}"/>
    <cellStyle name="Accent 2" xfId="5" xr:uid="{00000000-0005-0000-0000-000003000000}"/>
    <cellStyle name="Accent 2 1" xfId="6" xr:uid="{00000000-0005-0000-0000-000004000000}"/>
    <cellStyle name="Accent 3" xfId="7" xr:uid="{00000000-0005-0000-0000-000005000000}"/>
    <cellStyle name="Accent 3 1" xfId="8" xr:uid="{00000000-0005-0000-0000-000006000000}"/>
    <cellStyle name="Accent 4" xfId="9" xr:uid="{00000000-0005-0000-0000-000007000000}"/>
    <cellStyle name="Bad" xfId="10" xr:uid="{00000000-0005-0000-0000-000008000000}"/>
    <cellStyle name="Bad 1" xfId="11" xr:uid="{00000000-0005-0000-0000-000009000000}"/>
    <cellStyle name="Error" xfId="12" xr:uid="{00000000-0005-0000-0000-00000A000000}"/>
    <cellStyle name="Error 1" xfId="13" xr:uid="{00000000-0005-0000-0000-00000B000000}"/>
    <cellStyle name="Footnote" xfId="14" xr:uid="{00000000-0005-0000-0000-00000C000000}"/>
    <cellStyle name="Footnote 1" xfId="15" xr:uid="{00000000-0005-0000-0000-00000D000000}"/>
    <cellStyle name="Good" xfId="16" xr:uid="{00000000-0005-0000-0000-00000E000000}"/>
    <cellStyle name="Good 1" xfId="17" xr:uid="{00000000-0005-0000-0000-00000F000000}"/>
    <cellStyle name="Heading (user)" xfId="18" xr:uid="{00000000-0005-0000-0000-000010000000}"/>
    <cellStyle name="Heading 1" xfId="19" xr:uid="{00000000-0005-0000-0000-000011000000}"/>
    <cellStyle name="Heading 1 1" xfId="20" xr:uid="{00000000-0005-0000-0000-000012000000}"/>
    <cellStyle name="Heading 2" xfId="21" xr:uid="{00000000-0005-0000-0000-000013000000}"/>
    <cellStyle name="Heading 2 1" xfId="22" xr:uid="{00000000-0005-0000-0000-000014000000}"/>
    <cellStyle name="Heading 3" xfId="23" xr:uid="{00000000-0005-0000-0000-000015000000}"/>
    <cellStyle name="Hyperlink" xfId="24" xr:uid="{00000000-0005-0000-0000-000016000000}"/>
    <cellStyle name="Hyperlink 1" xfId="25" xr:uid="{00000000-0005-0000-0000-000017000000}"/>
    <cellStyle name="Neutral" xfId="1" builtinId="28" customBuiltin="1"/>
    <cellStyle name="Neutral 1" xfId="26" xr:uid="{00000000-0005-0000-0000-000019000000}"/>
    <cellStyle name="Note" xfId="27" xr:uid="{00000000-0005-0000-0000-00001A000000}"/>
    <cellStyle name="Note 1" xfId="28" xr:uid="{00000000-0005-0000-0000-00001B000000}"/>
    <cellStyle name="Standard" xfId="0" builtinId="0" customBuiltin="1"/>
    <cellStyle name="Status" xfId="29" xr:uid="{00000000-0005-0000-0000-00001D000000}"/>
    <cellStyle name="Status 1" xfId="30" xr:uid="{00000000-0005-0000-0000-00001E000000}"/>
    <cellStyle name="Text" xfId="31" xr:uid="{00000000-0005-0000-0000-00001F000000}"/>
    <cellStyle name="Text 1" xfId="32" xr:uid="{00000000-0005-0000-0000-000020000000}"/>
    <cellStyle name="Warning" xfId="33" xr:uid="{00000000-0005-0000-0000-000021000000}"/>
    <cellStyle name="Warning 1" xfId="34" xr:uid="{00000000-0005-0000-0000-000022000000}"/>
  </cellStyles>
  <dxfs count="0"/>
  <tableStyles count="0" defaultTableStyle="TableStyleMedium2" defaultPivotStyle="PivotStyleLight16"/>
  <colors>
    <mruColors>
      <color rgb="FFEEEEEE"/>
      <color rgb="FFFCD3C1"/>
      <color rgb="FFF04E4D"/>
      <color rgb="FFFFF9AE"/>
      <color rgb="FFFFFFD1"/>
      <color rgb="FFC2E0AE"/>
      <color rgb="FFADC5E7"/>
      <color rgb="FFFFF7E1"/>
      <color rgb="FFF8CBAD"/>
      <color rgb="FFFFF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22" fmlaLink="$L$71" horiz="1" max="4" noThreeD="1" page="10" val="2"/>
</file>

<file path=xl/ctrlProps/ctrlProp10.xml><?xml version="1.0" encoding="utf-8"?>
<formControlPr xmlns="http://schemas.microsoft.com/office/spreadsheetml/2009/9/main" objectType="Scroll" dx="22" fmlaLink="$L$65" horiz="1" max="4" noThreeD="1" page="10" val="2"/>
</file>

<file path=xl/ctrlProps/ctrlProp11.xml><?xml version="1.0" encoding="utf-8"?>
<formControlPr xmlns="http://schemas.microsoft.com/office/spreadsheetml/2009/9/main" objectType="Scroll" dx="22" fmlaLink="$L$87" horiz="1" max="4" noThreeD="1" page="10" val="0"/>
</file>

<file path=xl/ctrlProps/ctrlProp12.xml><?xml version="1.0" encoding="utf-8"?>
<formControlPr xmlns="http://schemas.microsoft.com/office/spreadsheetml/2009/9/main" objectType="Scroll" dx="22" fmlaLink="$L$89" horiz="1" max="4" noThreeD="1" page="10" val="0"/>
</file>

<file path=xl/ctrlProps/ctrlProp13.xml><?xml version="1.0" encoding="utf-8"?>
<formControlPr xmlns="http://schemas.microsoft.com/office/spreadsheetml/2009/9/main" objectType="Scroll" dx="22" fmlaLink="$L$127" horiz="1" max="4" noThreeD="1" page="10" val="0"/>
</file>

<file path=xl/ctrlProps/ctrlProp14.xml><?xml version="1.0" encoding="utf-8"?>
<formControlPr xmlns="http://schemas.microsoft.com/office/spreadsheetml/2009/9/main" objectType="Scroll" dx="22" fmlaLink="$L$129" horiz="1" max="4" noThreeD="1" page="10" val="0"/>
</file>

<file path=xl/ctrlProps/ctrlProp2.xml><?xml version="1.0" encoding="utf-8"?>
<formControlPr xmlns="http://schemas.microsoft.com/office/spreadsheetml/2009/9/main" objectType="Scroll" dx="22" fmlaLink="$L$73" horiz="1" max="4" noThreeD="1" page="10" val="2"/>
</file>

<file path=xl/ctrlProps/ctrlProp3.xml><?xml version="1.0" encoding="utf-8"?>
<formControlPr xmlns="http://schemas.microsoft.com/office/spreadsheetml/2009/9/main" objectType="Scroll" dx="22" fmlaLink="$L$79" horiz="1" max="4" noThreeD="1" page="10" val="2"/>
</file>

<file path=xl/ctrlProps/ctrlProp4.xml><?xml version="1.0" encoding="utf-8"?>
<formControlPr xmlns="http://schemas.microsoft.com/office/spreadsheetml/2009/9/main" objectType="Scroll" dx="22" fmlaLink="$L$81" horiz="1" max="4" noThreeD="1" page="10" val="2"/>
</file>

<file path=xl/ctrlProps/ctrlProp5.xml><?xml version="1.0" encoding="utf-8"?>
<formControlPr xmlns="http://schemas.microsoft.com/office/spreadsheetml/2009/9/main" objectType="Scroll" dx="22" fmlaLink="$L$111" horiz="1" max="4" noThreeD="1" page="10" val="2"/>
</file>

<file path=xl/ctrlProps/ctrlProp6.xml><?xml version="1.0" encoding="utf-8"?>
<formControlPr xmlns="http://schemas.microsoft.com/office/spreadsheetml/2009/9/main" objectType="Scroll" dx="22" fmlaLink="$L$113" horiz="1" max="4" noThreeD="1" page="10" val="2"/>
</file>

<file path=xl/ctrlProps/ctrlProp7.xml><?xml version="1.0" encoding="utf-8"?>
<formControlPr xmlns="http://schemas.microsoft.com/office/spreadsheetml/2009/9/main" objectType="Scroll" dx="22" fmlaLink="$L$119" horiz="1" max="4" noThreeD="1" page="10" val="2"/>
</file>

<file path=xl/ctrlProps/ctrlProp8.xml><?xml version="1.0" encoding="utf-8"?>
<formControlPr xmlns="http://schemas.microsoft.com/office/spreadsheetml/2009/9/main" objectType="Scroll" dx="22" fmlaLink="$L$121" horiz="1" max="4" noThreeD="1" page="10" val="2"/>
</file>

<file path=xl/ctrlProps/ctrlProp9.xml><?xml version="1.0" encoding="utf-8"?>
<formControlPr xmlns="http://schemas.microsoft.com/office/spreadsheetml/2009/9/main" objectType="Scroll" dx="22" fmlaLink="$L$63" horiz="1" max="4" noThreeD="1" page="10" val="2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4</xdr:row>
      <xdr:rowOff>19050</xdr:rowOff>
    </xdr:from>
    <xdr:to>
      <xdr:col>1</xdr:col>
      <xdr:colOff>224745</xdr:colOff>
      <xdr:row>5</xdr:row>
      <xdr:rowOff>40530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33350" y="685800"/>
          <a:ext cx="177120" cy="173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57150</xdr:colOff>
      <xdr:row>17</xdr:row>
      <xdr:rowOff>19050</xdr:rowOff>
    </xdr:from>
    <xdr:to>
      <xdr:col>1</xdr:col>
      <xdr:colOff>234270</xdr:colOff>
      <xdr:row>18</xdr:row>
      <xdr:rowOff>40530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2875" y="2428875"/>
          <a:ext cx="177120" cy="173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647700</xdr:colOff>
      <xdr:row>20</xdr:row>
      <xdr:rowOff>19050</xdr:rowOff>
    </xdr:from>
    <xdr:to>
      <xdr:col>5</xdr:col>
      <xdr:colOff>769380</xdr:colOff>
      <xdr:row>20</xdr:row>
      <xdr:rowOff>137130</xdr:rowOff>
    </xdr:to>
    <xdr:pic>
      <xdr:nvPicPr>
        <xdr:cNvPr id="5" name="Grafik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971925" y="2962275"/>
          <a:ext cx="121680" cy="118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1419225</xdr:colOff>
      <xdr:row>27</xdr:row>
      <xdr:rowOff>28575</xdr:rowOff>
    </xdr:from>
    <xdr:to>
      <xdr:col>3</xdr:col>
      <xdr:colOff>1540905</xdr:colOff>
      <xdr:row>27</xdr:row>
      <xdr:rowOff>146655</xdr:rowOff>
    </xdr:to>
    <xdr:pic>
      <xdr:nvPicPr>
        <xdr:cNvPr id="6" name="Grafik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2200275" y="3886200"/>
          <a:ext cx="121680" cy="118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38100</xdr:colOff>
      <xdr:row>32</xdr:row>
      <xdr:rowOff>28575</xdr:rowOff>
    </xdr:from>
    <xdr:to>
      <xdr:col>1</xdr:col>
      <xdr:colOff>215220</xdr:colOff>
      <xdr:row>33</xdr:row>
      <xdr:rowOff>50055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23825" y="4648200"/>
          <a:ext cx="177120" cy="173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10245</xdr:colOff>
      <xdr:row>1</xdr:row>
      <xdr:rowOff>201345</xdr:rowOff>
    </xdr:from>
    <xdr:to>
      <xdr:col>1</xdr:col>
      <xdr:colOff>265125</xdr:colOff>
      <xdr:row>3</xdr:row>
      <xdr:rowOff>91590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95970" y="496620"/>
          <a:ext cx="254880" cy="26172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70</xdr:row>
          <xdr:rowOff>9525</xdr:rowOff>
        </xdr:from>
        <xdr:to>
          <xdr:col>11</xdr:col>
          <xdr:colOff>171450</xdr:colOff>
          <xdr:row>71</xdr:row>
          <xdr:rowOff>28575</xdr:rowOff>
        </xdr:to>
        <xdr:sp macro="" textlink="">
          <xdr:nvSpPr>
            <xdr:cNvPr id="9217" name="Scroll Bar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72</xdr:row>
          <xdr:rowOff>0</xdr:rowOff>
        </xdr:from>
        <xdr:to>
          <xdr:col>11</xdr:col>
          <xdr:colOff>171450</xdr:colOff>
          <xdr:row>73</xdr:row>
          <xdr:rowOff>19050</xdr:rowOff>
        </xdr:to>
        <xdr:sp macro="" textlink="">
          <xdr:nvSpPr>
            <xdr:cNvPr id="9218" name="Scroll Bar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78</xdr:row>
          <xdr:rowOff>0</xdr:rowOff>
        </xdr:from>
        <xdr:to>
          <xdr:col>11</xdr:col>
          <xdr:colOff>171450</xdr:colOff>
          <xdr:row>79</xdr:row>
          <xdr:rowOff>19050</xdr:rowOff>
        </xdr:to>
        <xdr:sp macro="" textlink="">
          <xdr:nvSpPr>
            <xdr:cNvPr id="9219" name="Scroll Bar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80</xdr:row>
          <xdr:rowOff>0</xdr:rowOff>
        </xdr:from>
        <xdr:to>
          <xdr:col>11</xdr:col>
          <xdr:colOff>171450</xdr:colOff>
          <xdr:row>81</xdr:row>
          <xdr:rowOff>19050</xdr:rowOff>
        </xdr:to>
        <xdr:sp macro="" textlink="">
          <xdr:nvSpPr>
            <xdr:cNvPr id="9220" name="Scroll Bar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110</xdr:row>
          <xdr:rowOff>9525</xdr:rowOff>
        </xdr:from>
        <xdr:to>
          <xdr:col>11</xdr:col>
          <xdr:colOff>171450</xdr:colOff>
          <xdr:row>111</xdr:row>
          <xdr:rowOff>28575</xdr:rowOff>
        </xdr:to>
        <xdr:sp macro="" textlink="">
          <xdr:nvSpPr>
            <xdr:cNvPr id="9221" name="Scroll Bar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112</xdr:row>
          <xdr:rowOff>0</xdr:rowOff>
        </xdr:from>
        <xdr:to>
          <xdr:col>11</xdr:col>
          <xdr:colOff>171450</xdr:colOff>
          <xdr:row>113</xdr:row>
          <xdr:rowOff>19050</xdr:rowOff>
        </xdr:to>
        <xdr:sp macro="" textlink="">
          <xdr:nvSpPr>
            <xdr:cNvPr id="9222" name="Scroll Bar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118</xdr:row>
          <xdr:rowOff>19050</xdr:rowOff>
        </xdr:from>
        <xdr:to>
          <xdr:col>11</xdr:col>
          <xdr:colOff>171450</xdr:colOff>
          <xdr:row>119</xdr:row>
          <xdr:rowOff>38100</xdr:rowOff>
        </xdr:to>
        <xdr:sp macro="" textlink="">
          <xdr:nvSpPr>
            <xdr:cNvPr id="9223" name="Scroll Bar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120</xdr:row>
          <xdr:rowOff>9525</xdr:rowOff>
        </xdr:from>
        <xdr:to>
          <xdr:col>11</xdr:col>
          <xdr:colOff>171450</xdr:colOff>
          <xdr:row>121</xdr:row>
          <xdr:rowOff>28575</xdr:rowOff>
        </xdr:to>
        <xdr:sp macro="" textlink="">
          <xdr:nvSpPr>
            <xdr:cNvPr id="9224" name="Scroll Bar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twoCellAnchor editAs="oneCell">
    <xdr:from>
      <xdr:col>1</xdr:col>
      <xdr:colOff>19050</xdr:colOff>
      <xdr:row>16</xdr:row>
      <xdr:rowOff>9525</xdr:rowOff>
    </xdr:from>
    <xdr:to>
      <xdr:col>2</xdr:col>
      <xdr:colOff>7230</xdr:colOff>
      <xdr:row>17</xdr:row>
      <xdr:rowOff>118845</xdr:rowOff>
    </xdr:to>
    <xdr:pic>
      <xdr:nvPicPr>
        <xdr:cNvPr id="12" name="Bild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04775" y="2524125"/>
          <a:ext cx="254880" cy="2617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</xdr:colOff>
      <xdr:row>48</xdr:row>
      <xdr:rowOff>142875</xdr:rowOff>
    </xdr:from>
    <xdr:to>
      <xdr:col>2</xdr:col>
      <xdr:colOff>7230</xdr:colOff>
      <xdr:row>50</xdr:row>
      <xdr:rowOff>99795</xdr:rowOff>
    </xdr:to>
    <xdr:pic>
      <xdr:nvPicPr>
        <xdr:cNvPr id="13" name="Bild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04775" y="7315200"/>
          <a:ext cx="254880" cy="26172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62</xdr:row>
          <xdr:rowOff>9525</xdr:rowOff>
        </xdr:from>
        <xdr:to>
          <xdr:col>11</xdr:col>
          <xdr:colOff>171450</xdr:colOff>
          <xdr:row>63</xdr:row>
          <xdr:rowOff>28575</xdr:rowOff>
        </xdr:to>
        <xdr:sp macro="" textlink="">
          <xdr:nvSpPr>
            <xdr:cNvPr id="9225" name="Scroll Bar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64</xdr:row>
          <xdr:rowOff>0</xdr:rowOff>
        </xdr:from>
        <xdr:to>
          <xdr:col>11</xdr:col>
          <xdr:colOff>171450</xdr:colOff>
          <xdr:row>65</xdr:row>
          <xdr:rowOff>19050</xdr:rowOff>
        </xdr:to>
        <xdr:sp macro="" textlink="">
          <xdr:nvSpPr>
            <xdr:cNvPr id="9226" name="Scroll Bar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twoCellAnchor editAs="oneCell">
    <xdr:from>
      <xdr:col>1</xdr:col>
      <xdr:colOff>9525</xdr:colOff>
      <xdr:row>94</xdr:row>
      <xdr:rowOff>133350</xdr:rowOff>
    </xdr:from>
    <xdr:to>
      <xdr:col>1</xdr:col>
      <xdr:colOff>264405</xdr:colOff>
      <xdr:row>96</xdr:row>
      <xdr:rowOff>90270</xdr:rowOff>
    </xdr:to>
    <xdr:pic>
      <xdr:nvPicPr>
        <xdr:cNvPr id="16" name="Bild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95250" y="13496925"/>
          <a:ext cx="254880" cy="26172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86</xdr:row>
          <xdr:rowOff>0</xdr:rowOff>
        </xdr:from>
        <xdr:to>
          <xdr:col>11</xdr:col>
          <xdr:colOff>171450</xdr:colOff>
          <xdr:row>87</xdr:row>
          <xdr:rowOff>19050</xdr:rowOff>
        </xdr:to>
        <xdr:sp macro="" textlink="">
          <xdr:nvSpPr>
            <xdr:cNvPr id="9227" name="Scroll Bar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88</xdr:row>
          <xdr:rowOff>0</xdr:rowOff>
        </xdr:from>
        <xdr:to>
          <xdr:col>11</xdr:col>
          <xdr:colOff>171450</xdr:colOff>
          <xdr:row>89</xdr:row>
          <xdr:rowOff>19050</xdr:rowOff>
        </xdr:to>
        <xdr:sp macro="" textlink="">
          <xdr:nvSpPr>
            <xdr:cNvPr id="9228" name="Scroll Bar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1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twoCellAnchor editAs="oneCell">
    <xdr:from>
      <xdr:col>1</xdr:col>
      <xdr:colOff>0</xdr:colOff>
      <xdr:row>135</xdr:row>
      <xdr:rowOff>0</xdr:rowOff>
    </xdr:from>
    <xdr:to>
      <xdr:col>1</xdr:col>
      <xdr:colOff>254880</xdr:colOff>
      <xdr:row>137</xdr:row>
      <xdr:rowOff>33120</xdr:rowOff>
    </xdr:to>
    <xdr:pic>
      <xdr:nvPicPr>
        <xdr:cNvPr id="19" name="Bild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85725" y="18507075"/>
          <a:ext cx="254880" cy="26172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126</xdr:row>
          <xdr:rowOff>0</xdr:rowOff>
        </xdr:from>
        <xdr:to>
          <xdr:col>11</xdr:col>
          <xdr:colOff>171450</xdr:colOff>
          <xdr:row>127</xdr:row>
          <xdr:rowOff>19050</xdr:rowOff>
        </xdr:to>
        <xdr:sp macro="" textlink="">
          <xdr:nvSpPr>
            <xdr:cNvPr id="9229" name="Scroll Bar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128</xdr:row>
          <xdr:rowOff>0</xdr:rowOff>
        </xdr:from>
        <xdr:to>
          <xdr:col>11</xdr:col>
          <xdr:colOff>171450</xdr:colOff>
          <xdr:row>129</xdr:row>
          <xdr:rowOff>19050</xdr:rowOff>
        </xdr:to>
        <xdr:sp macro="" textlink="">
          <xdr:nvSpPr>
            <xdr:cNvPr id="9230" name="Scroll Bar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showGridLines="0" tabSelected="1" showRuler="0" zoomScaleNormal="100" workbookViewId="0">
      <selection activeCell="D23" sqref="D23"/>
    </sheetView>
  </sheetViews>
  <sheetFormatPr baseColWidth="10" defaultRowHeight="14.25" x14ac:dyDescent="0.2"/>
  <cols>
    <col min="1" max="1" width="1.125" customWidth="1"/>
    <col min="2" max="2" width="3.5" customWidth="1"/>
    <col min="3" max="3" width="5.625" customWidth="1"/>
    <col min="4" max="4" width="21.25" customWidth="1"/>
    <col min="5" max="5" width="12.125" customWidth="1"/>
  </cols>
  <sheetData>
    <row r="1" spans="1:13" ht="23.25" customHeight="1" x14ac:dyDescent="0.2">
      <c r="A1" s="23"/>
      <c r="B1" s="24" t="s">
        <v>30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x14ac:dyDescent="0.2">
      <c r="B2" s="7"/>
      <c r="C2" s="7"/>
      <c r="D2" s="7"/>
    </row>
    <row r="3" spans="1:13" ht="14.1" customHeight="1" x14ac:dyDescent="0.2">
      <c r="B3" s="9" t="s">
        <v>31</v>
      </c>
      <c r="C3" s="2"/>
      <c r="D3" s="2"/>
    </row>
    <row r="4" spans="1:13" ht="6" customHeight="1" x14ac:dyDescent="0.2">
      <c r="B4" s="2"/>
    </row>
    <row r="5" spans="1:13" ht="12" customHeight="1" x14ac:dyDescent="0.2">
      <c r="C5" s="12" t="s">
        <v>32</v>
      </c>
    </row>
    <row r="6" spans="1:13" ht="12" customHeight="1" x14ac:dyDescent="0.2">
      <c r="C6" s="12" t="s">
        <v>33</v>
      </c>
    </row>
    <row r="7" spans="1:13" ht="12" customHeight="1" x14ac:dyDescent="0.2"/>
    <row r="8" spans="1:13" ht="12" customHeight="1" x14ac:dyDescent="0.2">
      <c r="C8" s="12" t="s">
        <v>34</v>
      </c>
    </row>
    <row r="9" spans="1:13" ht="5.25" customHeight="1" x14ac:dyDescent="0.2"/>
    <row r="10" spans="1:13" ht="12" customHeight="1" x14ac:dyDescent="0.2">
      <c r="B10" s="28"/>
      <c r="C10" s="12" t="s">
        <v>35</v>
      </c>
      <c r="H10" s="94" t="s">
        <v>116</v>
      </c>
      <c r="I10" s="88"/>
      <c r="J10" s="88"/>
      <c r="K10" s="88"/>
      <c r="L10" s="89"/>
    </row>
    <row r="11" spans="1:13" ht="12" customHeight="1" x14ac:dyDescent="0.2">
      <c r="B11" s="29"/>
      <c r="C11" s="12" t="s">
        <v>36</v>
      </c>
      <c r="H11" s="90" t="s">
        <v>117</v>
      </c>
      <c r="I11" s="1"/>
      <c r="J11" s="1"/>
      <c r="K11" s="1"/>
      <c r="L11" s="91"/>
    </row>
    <row r="12" spans="1:13" ht="12" customHeight="1" x14ac:dyDescent="0.2">
      <c r="B12" s="82"/>
      <c r="C12" s="12" t="s">
        <v>37</v>
      </c>
      <c r="H12" s="90" t="s">
        <v>119</v>
      </c>
      <c r="I12" s="1"/>
      <c r="J12" s="1"/>
      <c r="K12" s="1"/>
      <c r="L12" s="91"/>
    </row>
    <row r="13" spans="1:13" ht="12" customHeight="1" x14ac:dyDescent="0.2">
      <c r="H13" s="90" t="s">
        <v>118</v>
      </c>
      <c r="I13" s="1"/>
      <c r="J13" s="1"/>
      <c r="K13" s="1"/>
      <c r="L13" s="91"/>
    </row>
    <row r="14" spans="1:13" ht="6" customHeight="1" x14ac:dyDescent="0.2">
      <c r="H14" s="92"/>
      <c r="I14" s="62"/>
      <c r="J14" s="62"/>
      <c r="K14" s="62"/>
      <c r="L14" s="93"/>
    </row>
    <row r="15" spans="1:13" ht="12" customHeight="1" x14ac:dyDescent="0.2"/>
    <row r="16" spans="1:13" ht="14.1" customHeight="1" x14ac:dyDescent="0.2">
      <c r="B16" s="9" t="s">
        <v>38</v>
      </c>
    </row>
    <row r="17" spans="2:6" ht="6" customHeight="1" x14ac:dyDescent="0.2"/>
    <row r="18" spans="2:6" ht="12" customHeight="1" x14ac:dyDescent="0.2">
      <c r="C18" s="12" t="s">
        <v>39</v>
      </c>
    </row>
    <row r="19" spans="2:6" ht="12" customHeight="1" x14ac:dyDescent="0.2">
      <c r="C19" s="12" t="s">
        <v>40</v>
      </c>
    </row>
    <row r="20" spans="2:6" ht="12" customHeight="1" x14ac:dyDescent="0.2"/>
    <row r="21" spans="2:6" ht="12" customHeight="1" x14ac:dyDescent="0.2">
      <c r="B21" s="12"/>
      <c r="C21" s="16"/>
      <c r="D21" s="4" t="s">
        <v>0</v>
      </c>
      <c r="E21" s="4" t="s">
        <v>41</v>
      </c>
    </row>
    <row r="22" spans="2:6" ht="12" customHeight="1" x14ac:dyDescent="0.2">
      <c r="B22" s="12"/>
      <c r="C22" s="16"/>
      <c r="D22" s="98" t="str">
        <f>IF(D23&lt;&gt;"",D23,"Person 1")</f>
        <v>Person 1</v>
      </c>
    </row>
    <row r="23" spans="2:6" ht="12" customHeight="1" x14ac:dyDescent="0.2">
      <c r="B23" s="4" t="s">
        <v>1</v>
      </c>
      <c r="C23" s="16"/>
      <c r="D23" s="95"/>
      <c r="E23" s="78"/>
      <c r="F23" s="97" t="str">
        <f>IF(AND(D23="",E23=""),"    Bitte beide Felder ausfüllen.",IF(E23&lt;100000,"    Mindestens 100'000 Pensionskassen-Kapital muss für die Berechnung vorhanden sein.",IF(AND(D23="",D25&lt;&gt;""),"    Bitte Namen angeben.","")))</f>
        <v xml:space="preserve">    Bitte beide Felder ausfüllen.</v>
      </c>
    </row>
    <row r="24" spans="2:6" ht="12" customHeight="1" x14ac:dyDescent="0.2">
      <c r="C24" s="16"/>
      <c r="D24" s="98" t="str">
        <f>IF(D25&lt;&gt;"",D25,IF(E25="","(Person 2)","Person 2"))</f>
        <v>(Person 2)</v>
      </c>
    </row>
    <row r="25" spans="2:6" ht="12" customHeight="1" x14ac:dyDescent="0.2">
      <c r="B25" s="4" t="str">
        <f>IF(D29="--","(Person 2)","Person 2")</f>
        <v>Person 2</v>
      </c>
      <c r="C25" s="16"/>
      <c r="D25" s="95"/>
      <c r="E25" s="78"/>
      <c r="F25" s="97" t="str">
        <f>IF(AND(D25="",E25=""),"",IF(E25&lt;100000,"    Mindestens 100'000 Pensionskassen-Kapital muss für die Berechnung vorhanden sein.",IF(OR(D25="",E25=""),"    Bitte keines der Felder oder beide Felder ausfüllen.","")))</f>
        <v/>
      </c>
    </row>
    <row r="26" spans="2:6" ht="12" customHeight="1" x14ac:dyDescent="0.2"/>
    <row r="27" spans="2:6" ht="12" customHeight="1" x14ac:dyDescent="0.2"/>
    <row r="28" spans="2:6" ht="12" customHeight="1" x14ac:dyDescent="0.2">
      <c r="B28" s="4" t="s">
        <v>42</v>
      </c>
      <c r="E28" s="78"/>
      <c r="F28" s="97" t="str">
        <f>IF(OR(E28="",E28&gt;=10000),"","    Mindestens 10'000 Vermögen muss für den Verbrauch vorhanden sein.")</f>
        <v/>
      </c>
    </row>
    <row r="29" spans="2:6" ht="12" customHeight="1" x14ac:dyDescent="0.2"/>
    <row r="30" spans="2:6" ht="12" customHeight="1" x14ac:dyDescent="0.2">
      <c r="E30" s="34">
        <f>E23+E25+E28</f>
        <v>0</v>
      </c>
    </row>
    <row r="31" spans="2:6" ht="12" customHeight="1" x14ac:dyDescent="0.2">
      <c r="B31" s="9" t="s">
        <v>113</v>
      </c>
    </row>
    <row r="32" spans="2:6" ht="6" customHeight="1" x14ac:dyDescent="0.2">
      <c r="B32" s="9"/>
    </row>
    <row r="33" spans="2:11" ht="12" customHeight="1" x14ac:dyDescent="0.2">
      <c r="B33" s="9"/>
      <c r="C33" s="12" t="s">
        <v>114</v>
      </c>
    </row>
    <row r="34" spans="2:11" ht="12" customHeight="1" x14ac:dyDescent="0.2">
      <c r="B34" s="9"/>
      <c r="C34" s="12" t="s">
        <v>115</v>
      </c>
    </row>
    <row r="35" spans="2:11" ht="12" customHeight="1" x14ac:dyDescent="0.2"/>
    <row r="36" spans="2:11" ht="129.75" customHeight="1" x14ac:dyDescent="0.2">
      <c r="D36" s="105"/>
      <c r="E36" s="106"/>
      <c r="F36" s="106"/>
      <c r="G36" s="106"/>
      <c r="H36" s="106"/>
      <c r="I36" s="106"/>
      <c r="J36" s="106"/>
      <c r="K36" s="107"/>
    </row>
  </sheetData>
  <sheetProtection algorithmName="SHA-512" hashValue="UMJDVHcxht9VN6DcR6lGfqoYYHLPBsaHmwZAjJ7D64t3uSj/p2V7MYbzvD3uPzmd5j83FXVC0tfNt1LgWbrUMg==" saltValue="OQvHJInHJdSSMC1MO0v8Ag==" spinCount="100000" sheet="1" scenarios="1"/>
  <mergeCells count="1">
    <mergeCell ref="D36:K36"/>
  </mergeCells>
  <dataValidations count="3">
    <dataValidation allowBlank="1" showErrorMessage="1" errorTitle="Wichtiger Hinweis" sqref="B10:B12" xr:uid="{815FF820-6029-4361-A2BC-E118068755FF}"/>
    <dataValidation type="textLength" operator="lessThanOrEqual" allowBlank="1" showErrorMessage="1" errorTitle="Wichtiger Hinweis" error="Der Name kann max. 10 Zeichen enthalten." sqref="D23 D25" xr:uid="{A1E3E59E-53D8-4B89-97ED-B92F87457573}">
      <formula1>10</formula1>
    </dataValidation>
    <dataValidation type="whole" allowBlank="1" showErrorMessage="1" errorTitle="Wichtiger Hinweis" error="Bitte ganzen Frankenbetrag (insgesamt 0...9'000'000) angeben." sqref="E23 E25 E28" xr:uid="{DC7C0D0C-2AA7-475D-8370-5E3EADDF3295}">
      <formula1>0</formula1>
      <formula2>9000000</formula2>
    </dataValidation>
  </dataValidations>
  <pageMargins left="0.39370078740157483" right="0.39370078740157483" top="0.98425196850393704" bottom="0.39370078740157483" header="0.39370078740157483" footer="0.39370078740157483"/>
  <pageSetup paperSize="9" scale="96" fitToWidth="0" fitToHeight="0" pageOrder="overThenDown" orientation="landscape" r:id="rId1"/>
  <headerFooter>
    <oddHeader>&amp;L&amp;"Arial,Fett"&amp;12alterseinkommen.ch&amp;"Arial,Standard"&amp;8
Pensionierung für mittlere und kleinere Einkommen&amp;C&amp;8      Pensionierungsrechner - Rente oder Kapital? V.1.0&amp;R&amp;8&amp;A - Seite &amp;P von &amp;N      
Copyright alterseinkommen.ch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85"/>
  <sheetViews>
    <sheetView showWhiteSpace="0" zoomScaleNormal="100" workbookViewId="0">
      <selection activeCell="M62" sqref="M62"/>
    </sheetView>
  </sheetViews>
  <sheetFormatPr baseColWidth="10" defaultColWidth="10.5" defaultRowHeight="14.65" customHeight="1" x14ac:dyDescent="0.2"/>
  <cols>
    <col min="1" max="1" width="1.125" customWidth="1"/>
    <col min="2" max="2" width="3.5" style="14" customWidth="1"/>
    <col min="3" max="3" width="10.625" customWidth="1"/>
    <col min="4" max="4" width="12.5" customWidth="1"/>
    <col min="5" max="5" width="7.25" customWidth="1"/>
    <col min="6" max="6" width="7.25" hidden="1" customWidth="1"/>
    <col min="7" max="7" width="7.25" customWidth="1"/>
    <col min="8" max="11" width="10.125" customWidth="1"/>
    <col min="12" max="13" width="3.75" style="2" customWidth="1"/>
    <col min="14" max="15" width="8.25" customWidth="1"/>
    <col min="16" max="16" width="2.25" customWidth="1"/>
    <col min="17" max="18" width="8.25" customWidth="1"/>
    <col min="19" max="19" width="6.125" customWidth="1"/>
    <col min="20" max="1026" width="10.625" customWidth="1"/>
  </cols>
  <sheetData>
    <row r="1" spans="1:19" ht="23.25" customHeight="1" x14ac:dyDescent="0.2">
      <c r="A1" s="23"/>
      <c r="B1" s="24" t="s">
        <v>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7.25" customHeight="1" x14ac:dyDescent="0.25">
      <c r="B2" s="17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96" t="s">
        <v>120</v>
      </c>
    </row>
    <row r="3" spans="1:19" ht="12" customHeight="1" x14ac:dyDescent="0.2">
      <c r="C3" s="26" t="s">
        <v>27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9" ht="12" customHeight="1" x14ac:dyDescent="0.2">
      <c r="C4" s="26" t="s">
        <v>28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9" ht="12" customHeight="1" x14ac:dyDescent="0.2">
      <c r="C5" s="26" t="s">
        <v>121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9" ht="12" customHeight="1" x14ac:dyDescent="0.2">
      <c r="C6" s="26" t="s">
        <v>29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9" ht="6" customHeight="1" x14ac:dyDescent="0.2"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19" ht="6" customHeight="1" x14ac:dyDescent="0.2">
      <c r="B8" s="52"/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  <c r="Q8" s="27"/>
      <c r="R8" s="27"/>
    </row>
    <row r="9" spans="1:19" ht="12" customHeight="1" x14ac:dyDescent="0.2">
      <c r="B9" s="56"/>
      <c r="C9" s="57" t="s">
        <v>122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58"/>
      <c r="Q9" s="27"/>
      <c r="R9" s="27"/>
    </row>
    <row r="10" spans="1:19" ht="12" customHeight="1" x14ac:dyDescent="0.2">
      <c r="B10" s="56"/>
      <c r="C10" s="76" t="s">
        <v>56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58"/>
      <c r="Q10" s="27"/>
      <c r="R10" s="27"/>
    </row>
    <row r="11" spans="1:19" ht="12" customHeight="1" x14ac:dyDescent="0.2">
      <c r="B11" s="56"/>
      <c r="C11" s="76" t="s">
        <v>57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"/>
      <c r="O11" s="11"/>
      <c r="P11" s="58"/>
      <c r="Q11" s="27"/>
      <c r="R11" s="27"/>
    </row>
    <row r="12" spans="1:19" ht="6" customHeight="1" x14ac:dyDescent="0.2">
      <c r="B12" s="59"/>
      <c r="C12" s="60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2"/>
      <c r="O12" s="61"/>
      <c r="P12" s="63"/>
      <c r="Q12" s="27"/>
      <c r="R12" s="27"/>
    </row>
    <row r="13" spans="1:19" ht="12" customHeight="1" x14ac:dyDescent="0.2">
      <c r="C13" s="114" t="s">
        <v>26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</row>
    <row r="14" spans="1:19" ht="12" customHeight="1" x14ac:dyDescent="0.2">
      <c r="C14" s="14" t="s">
        <v>5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9" ht="14.1" customHeight="1" x14ac:dyDescent="0.25">
      <c r="C15" s="67" t="s">
        <v>6</v>
      </c>
      <c r="D15" s="64"/>
      <c r="E15" s="64"/>
      <c r="F15" s="64"/>
      <c r="G15" s="64"/>
      <c r="H15" s="64"/>
      <c r="I15" s="64"/>
      <c r="J15" s="64"/>
      <c r="K15" s="64"/>
      <c r="L15" s="64"/>
      <c r="M15" s="14"/>
      <c r="R15" s="14"/>
    </row>
    <row r="16" spans="1:19" ht="12" customHeight="1" x14ac:dyDescent="0.2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O16" s="14"/>
      <c r="P16" s="14"/>
    </row>
    <row r="17" spans="3:18" ht="12" customHeight="1" x14ac:dyDescent="0.2">
      <c r="C17" s="118" t="s">
        <v>43</v>
      </c>
      <c r="D17" s="118"/>
      <c r="E17" s="118"/>
      <c r="F17" s="118"/>
      <c r="G17" s="118"/>
      <c r="H17" s="118"/>
      <c r="I17" s="118"/>
      <c r="J17" s="118"/>
      <c r="K17" s="118"/>
      <c r="L17" s="14"/>
      <c r="M17" s="14"/>
    </row>
    <row r="18" spans="3:18" ht="12" customHeight="1" x14ac:dyDescent="0.2">
      <c r="C18" s="35" t="s">
        <v>44</v>
      </c>
      <c r="D18" s="13"/>
      <c r="E18" s="13"/>
      <c r="F18" s="13"/>
      <c r="G18" s="13"/>
      <c r="H18" s="13"/>
      <c r="I18" s="13"/>
      <c r="J18" s="13"/>
      <c r="K18" s="13"/>
      <c r="L18" s="14"/>
      <c r="M18" s="14"/>
    </row>
    <row r="19" spans="3:18" ht="12" customHeight="1" x14ac:dyDescent="0.2">
      <c r="C19" s="35" t="s">
        <v>45</v>
      </c>
      <c r="D19" s="13"/>
      <c r="E19" s="13"/>
      <c r="F19" s="13"/>
      <c r="G19" s="13"/>
      <c r="H19" s="13"/>
      <c r="I19" s="13"/>
      <c r="J19" s="13"/>
      <c r="K19" s="13"/>
      <c r="L19" s="14"/>
      <c r="M19" s="14"/>
    </row>
    <row r="20" spans="3:18" ht="6" customHeight="1" x14ac:dyDescent="0.2">
      <c r="C20" s="35"/>
      <c r="D20" s="13"/>
      <c r="E20" s="13"/>
      <c r="F20" s="13"/>
      <c r="G20" s="13"/>
      <c r="H20" s="13"/>
      <c r="I20" s="13"/>
      <c r="J20" s="13"/>
      <c r="K20" s="13"/>
      <c r="L20" s="14"/>
      <c r="M20" s="14"/>
    </row>
    <row r="21" spans="3:18" ht="12" customHeight="1" x14ac:dyDescent="0.2">
      <c r="C21" s="35" t="s">
        <v>47</v>
      </c>
      <c r="D21" s="13"/>
      <c r="E21" s="13"/>
      <c r="F21" s="13"/>
      <c r="G21" s="13"/>
      <c r="H21" s="13"/>
      <c r="I21" s="40"/>
      <c r="J21" s="41" t="s">
        <v>48</v>
      </c>
      <c r="K21" s="42" t="s">
        <v>6</v>
      </c>
      <c r="L21" s="14"/>
      <c r="M21" s="14"/>
    </row>
    <row r="22" spans="3:18" ht="6.75" customHeight="1" x14ac:dyDescent="0.2">
      <c r="C22" s="35"/>
      <c r="D22" s="13"/>
      <c r="E22" s="39"/>
      <c r="F22" s="13"/>
      <c r="G22" s="39"/>
      <c r="H22" s="39"/>
      <c r="J22" s="43"/>
      <c r="K22" s="44"/>
      <c r="L22" s="14"/>
      <c r="M22" s="14"/>
    </row>
    <row r="23" spans="3:18" ht="11.1" customHeight="1" x14ac:dyDescent="0.2">
      <c r="C23" s="13"/>
      <c r="D23" s="13"/>
      <c r="E23" s="13"/>
      <c r="F23" s="13"/>
      <c r="G23" s="13"/>
      <c r="H23" s="13"/>
      <c r="J23" s="45">
        <v>0</v>
      </c>
      <c r="K23" s="45" t="s">
        <v>46</v>
      </c>
      <c r="L23" s="14"/>
      <c r="M23" s="14"/>
    </row>
    <row r="24" spans="3:18" ht="11.1" customHeight="1" x14ac:dyDescent="0.2">
      <c r="C24" s="13"/>
      <c r="D24" s="13"/>
      <c r="E24" s="13"/>
      <c r="F24" s="13"/>
      <c r="G24" s="13"/>
      <c r="H24" s="13"/>
      <c r="J24" s="45">
        <v>1</v>
      </c>
      <c r="K24" s="46" t="s">
        <v>51</v>
      </c>
      <c r="L24" s="14"/>
      <c r="M24" s="14"/>
    </row>
    <row r="25" spans="3:18" ht="11.1" customHeight="1" x14ac:dyDescent="0.2">
      <c r="C25" s="13"/>
      <c r="D25" s="13"/>
      <c r="E25" s="13"/>
      <c r="F25" s="13"/>
      <c r="G25" s="13"/>
      <c r="H25" s="13"/>
      <c r="J25" s="45">
        <v>2</v>
      </c>
      <c r="K25" s="47" t="s">
        <v>50</v>
      </c>
      <c r="L25" s="14"/>
      <c r="M25" s="14"/>
    </row>
    <row r="26" spans="3:18" ht="11.1" customHeight="1" x14ac:dyDescent="0.2">
      <c r="C26" s="13"/>
      <c r="D26" s="13"/>
      <c r="E26" s="13"/>
      <c r="F26" s="13"/>
      <c r="G26" s="13"/>
      <c r="H26" s="13"/>
      <c r="J26" s="39">
        <v>3</v>
      </c>
      <c r="K26" s="47" t="s">
        <v>49</v>
      </c>
      <c r="L26" s="14"/>
      <c r="M26" s="14"/>
    </row>
    <row r="27" spans="3:18" ht="11.1" customHeight="1" x14ac:dyDescent="0.2">
      <c r="D27" s="13"/>
      <c r="E27" s="13"/>
      <c r="F27" s="13"/>
      <c r="G27" s="13"/>
      <c r="H27" s="13"/>
      <c r="J27" s="39">
        <v>4</v>
      </c>
      <c r="K27" s="45" t="s">
        <v>52</v>
      </c>
      <c r="L27" s="14"/>
      <c r="M27" s="14"/>
    </row>
    <row r="28" spans="3:18" ht="12" customHeight="1" x14ac:dyDescent="0.2">
      <c r="C28" s="35" t="s">
        <v>86</v>
      </c>
      <c r="D28" s="13"/>
      <c r="E28" s="13"/>
      <c r="F28" s="13"/>
      <c r="G28" s="13"/>
      <c r="H28" s="13"/>
      <c r="J28" s="39"/>
      <c r="K28" s="45"/>
      <c r="L28" s="14"/>
      <c r="M28" s="14"/>
      <c r="N28" s="31"/>
      <c r="P28" s="14"/>
      <c r="Q28" s="31"/>
    </row>
    <row r="29" spans="3:18" ht="12" customHeight="1" x14ac:dyDescent="0.2">
      <c r="C29" s="35" t="s">
        <v>112</v>
      </c>
      <c r="D29" s="13"/>
      <c r="E29" s="13"/>
      <c r="F29" s="13"/>
      <c r="G29" s="13"/>
      <c r="H29" s="13"/>
      <c r="J29" s="39"/>
      <c r="K29" s="45"/>
      <c r="L29" s="14"/>
      <c r="M29" s="14"/>
      <c r="N29" s="31"/>
      <c r="P29" s="14"/>
      <c r="Q29" s="31"/>
    </row>
    <row r="30" spans="3:18" ht="12" customHeight="1" x14ac:dyDescent="0.2">
      <c r="D30" s="13"/>
      <c r="E30" s="13"/>
      <c r="F30" s="13"/>
      <c r="G30" s="13"/>
      <c r="H30" s="13"/>
      <c r="I30" s="39"/>
      <c r="J30" s="45"/>
      <c r="K30" s="13"/>
      <c r="L30" s="14"/>
      <c r="M30" s="14"/>
      <c r="N30" s="119" t="str">
        <f>Start!$D$22</f>
        <v>Person 1</v>
      </c>
      <c r="O30" s="119"/>
      <c r="P30" s="14"/>
      <c r="Q30" s="119" t="str">
        <f>Start!$D$24</f>
        <v>(Person 2)</v>
      </c>
      <c r="R30" s="119"/>
    </row>
    <row r="31" spans="3:18" ht="6" customHeight="1" x14ac:dyDescent="0.2">
      <c r="C31" s="13"/>
      <c r="D31" s="13"/>
      <c r="E31" s="13"/>
      <c r="F31" s="13"/>
      <c r="G31" s="13"/>
      <c r="H31" s="13"/>
      <c r="I31" s="39"/>
      <c r="J31" s="45"/>
      <c r="K31" s="13"/>
      <c r="L31" s="14"/>
      <c r="M31" s="14"/>
      <c r="N31" s="48"/>
      <c r="O31" s="48"/>
      <c r="P31" s="14"/>
      <c r="Q31" s="48"/>
      <c r="R31" s="48"/>
    </row>
    <row r="32" spans="3:18" ht="12" customHeight="1" x14ac:dyDescent="0.2">
      <c r="C32" s="14"/>
      <c r="D32" s="14"/>
      <c r="E32" s="14"/>
      <c r="F32" s="14"/>
      <c r="G32" s="14"/>
      <c r="H32" s="14"/>
      <c r="I32" s="14"/>
      <c r="K32" s="14"/>
      <c r="L32" s="14"/>
      <c r="M32" s="14"/>
      <c r="N32" s="37" t="s">
        <v>7</v>
      </c>
      <c r="O32" s="37" t="s">
        <v>8</v>
      </c>
      <c r="P32" s="14"/>
      <c r="Q32" s="37" t="s">
        <v>7</v>
      </c>
      <c r="R32" s="37" t="s">
        <v>8</v>
      </c>
    </row>
    <row r="33" spans="1:18" ht="12" customHeight="1" x14ac:dyDescent="0.2">
      <c r="C33" s="9" t="s">
        <v>9</v>
      </c>
      <c r="D33" s="14"/>
      <c r="E33" s="14"/>
      <c r="F33" s="33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 ht="12" customHeight="1" x14ac:dyDescent="0.2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12" customHeight="1" x14ac:dyDescent="0.2">
      <c r="C35" s="110" t="str">
        <f>$N$30</f>
        <v>Person 1</v>
      </c>
      <c r="D35" s="110"/>
      <c r="E35" s="14"/>
      <c r="F35" s="6">
        <f>Start!$E$30</f>
        <v>0</v>
      </c>
      <c r="G35" s="117">
        <f>Start!$E$23</f>
        <v>0</v>
      </c>
      <c r="H35" s="117"/>
      <c r="I35" s="117"/>
      <c r="J35" s="117"/>
      <c r="K35" s="117"/>
      <c r="L35" s="79">
        <f>IF(G35&lt;400000,0,IF(AND(G35&gt;=400000,G35&lt;600000),1,IF(AND(G35&gt;=600000,G35&lt;800000),2,IF(AND(G35&gt;=800000,G35&lt;1000000),3,4))))</f>
        <v>0</v>
      </c>
      <c r="M35" s="80">
        <f>IF(G35&lt;300000,-9,IF(G35&lt;500000,-5,IF(G35&lt;700000,-2,IF(G35&gt;2000000,4,IF(G35&gt;1000000,2,0)))))</f>
        <v>-9</v>
      </c>
      <c r="N35" s="83">
        <v>9</v>
      </c>
      <c r="O35" s="36">
        <f>(L35+M35)*N35</f>
        <v>-81</v>
      </c>
      <c r="P35" s="14"/>
      <c r="Q35" s="14"/>
      <c r="R35" s="14"/>
    </row>
    <row r="36" spans="1:18" ht="7.5" customHeight="1" x14ac:dyDescent="0.2">
      <c r="C36" s="14"/>
      <c r="D36" s="14"/>
      <c r="E36" s="14"/>
      <c r="F36" s="14"/>
      <c r="G36" s="5"/>
      <c r="H36" s="5"/>
      <c r="I36" s="5"/>
      <c r="J36" s="5"/>
      <c r="K36" s="5"/>
      <c r="L36" s="14"/>
      <c r="M36" s="79"/>
      <c r="N36" s="14"/>
      <c r="O36" s="14"/>
      <c r="P36" s="14"/>
      <c r="Q36" s="14"/>
      <c r="R36" s="14"/>
    </row>
    <row r="37" spans="1:18" ht="12" customHeight="1" x14ac:dyDescent="0.2">
      <c r="C37" s="110" t="str">
        <f>$Q$30</f>
        <v>(Person 2)</v>
      </c>
      <c r="D37" s="110"/>
      <c r="E37" s="14"/>
      <c r="F37" s="6">
        <f>Start!$E$30</f>
        <v>0</v>
      </c>
      <c r="G37" s="117">
        <f>Start!$E$25</f>
        <v>0</v>
      </c>
      <c r="H37" s="117"/>
      <c r="I37" s="117"/>
      <c r="J37" s="117"/>
      <c r="K37" s="117"/>
      <c r="L37" s="79">
        <f>IF(G37&lt;400000,0,IF(AND(G37&gt;=400000,G37&lt;600000),1,IF(AND(G37&gt;=600000,G37&lt;800000),2,IF(AND(G37&gt;=800000,G37&lt;1000000),3,4))))</f>
        <v>0</v>
      </c>
      <c r="M37" s="80">
        <f>IF(G37&lt;300000,-9,IF(G37&lt;500000,-5,IF(G37&lt;700000,-2,IF(G37&gt;2000000,4,IF(G37&gt;1000000,2,0)))))</f>
        <v>-9</v>
      </c>
      <c r="N37" s="14"/>
      <c r="O37" s="14"/>
      <c r="P37" s="14"/>
      <c r="Q37" s="83">
        <v>9</v>
      </c>
      <c r="R37" s="36">
        <f>(L37+M37)*Q37</f>
        <v>-81</v>
      </c>
    </row>
    <row r="38" spans="1:18" s="2" customFormat="1" ht="7.5" customHeight="1" x14ac:dyDescent="0.2">
      <c r="A38" s="14"/>
      <c r="B38" s="14"/>
      <c r="C38" s="14"/>
      <c r="D38" s="14"/>
      <c r="E38" s="14"/>
      <c r="F38" s="14"/>
      <c r="G38" s="5"/>
      <c r="H38" s="5"/>
      <c r="I38" s="5"/>
      <c r="J38" s="5"/>
      <c r="K38" s="5"/>
      <c r="L38" s="14"/>
      <c r="M38" s="14"/>
      <c r="N38" s="14"/>
      <c r="O38" s="14"/>
      <c r="P38" s="14"/>
      <c r="Q38" s="14"/>
      <c r="R38" s="14"/>
    </row>
    <row r="39" spans="1:18" s="2" customFormat="1" ht="12" customHeight="1" x14ac:dyDescent="0.2">
      <c r="A39" s="14"/>
      <c r="B39" s="14"/>
      <c r="C39" s="14"/>
      <c r="D39" s="14"/>
      <c r="E39" s="14"/>
      <c r="F39" s="14"/>
      <c r="G39" s="120" t="s">
        <v>82</v>
      </c>
      <c r="H39" s="120"/>
      <c r="I39" s="120"/>
      <c r="J39" s="120"/>
      <c r="K39" s="120"/>
      <c r="L39" s="14"/>
      <c r="M39" s="14"/>
      <c r="N39" s="14"/>
      <c r="O39" s="14"/>
      <c r="P39" s="14"/>
      <c r="Q39" s="14"/>
      <c r="R39" s="14"/>
    </row>
    <row r="40" spans="1:18" s="2" customFormat="1" ht="12" customHeight="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18" s="2" customFormat="1" ht="12" customHeight="1" x14ac:dyDescent="0.2">
      <c r="A41" s="14"/>
      <c r="B41" s="14"/>
      <c r="C41" s="9" t="s">
        <v>10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1:18" s="2" customFormat="1" ht="12" customHeight="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12" customHeight="1" x14ac:dyDescent="0.2">
      <c r="C43" s="32" t="s">
        <v>11</v>
      </c>
      <c r="D43" s="14"/>
      <c r="E43" s="14"/>
      <c r="F43" s="6">
        <f>Start!$E$30</f>
        <v>0</v>
      </c>
      <c r="G43" s="117">
        <f>Start!$E$28</f>
        <v>0</v>
      </c>
      <c r="H43" s="117"/>
      <c r="I43" s="117"/>
      <c r="J43" s="117"/>
      <c r="K43" s="117"/>
      <c r="L43" s="79">
        <f>IF(G43&lt;400000,0,IF(AND(G43&gt;=400000,G43&lt;600000),1,IF(AND(G43&gt;=600000,G43&lt;800000),2,IF(AND(G43&gt;=800000,G43&lt;1000000),3,4))))</f>
        <v>0</v>
      </c>
      <c r="M43" s="18"/>
      <c r="N43" s="83">
        <v>9</v>
      </c>
      <c r="O43" s="36">
        <f>L43*N43</f>
        <v>0</v>
      </c>
      <c r="P43" s="14"/>
      <c r="Q43" s="83">
        <v>9</v>
      </c>
      <c r="R43" s="36">
        <f>L43*Q43</f>
        <v>0</v>
      </c>
    </row>
    <row r="44" spans="1:18" s="2" customFormat="1" ht="7.5" customHeight="1" x14ac:dyDescent="0.2">
      <c r="A44" s="14"/>
      <c r="B44" s="14"/>
      <c r="C44" s="14"/>
      <c r="D44" s="14"/>
      <c r="E44" s="14"/>
      <c r="F44" s="14"/>
      <c r="G44" s="5"/>
      <c r="H44" s="5"/>
      <c r="I44" s="5"/>
      <c r="J44" s="5"/>
      <c r="K44" s="5"/>
      <c r="L44" s="14"/>
      <c r="M44" s="14"/>
      <c r="N44" s="14"/>
      <c r="O44" s="14"/>
      <c r="P44" s="14"/>
      <c r="Q44" s="14"/>
      <c r="R44" s="14"/>
    </row>
    <row r="45" spans="1:18" s="2" customFormat="1" ht="12" customHeight="1" x14ac:dyDescent="0.2">
      <c r="A45" s="14"/>
      <c r="B45" s="14"/>
      <c r="C45" s="14"/>
      <c r="D45" s="14"/>
      <c r="E45" s="14"/>
      <c r="F45" s="14"/>
      <c r="G45" s="120" t="s">
        <v>82</v>
      </c>
      <c r="H45" s="120"/>
      <c r="I45" s="120"/>
      <c r="J45" s="120"/>
      <c r="K45" s="120"/>
      <c r="L45" s="14"/>
      <c r="M45" s="14"/>
      <c r="N45" s="14"/>
      <c r="O45" s="14"/>
      <c r="P45" s="14"/>
      <c r="Q45" s="14"/>
      <c r="R45" s="14"/>
    </row>
    <row r="46" spans="1:18" s="2" customFormat="1" ht="12" customHeight="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s="2" customFormat="1" ht="12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spans="1:18" s="2" customFormat="1" ht="14.1" customHeight="1" x14ac:dyDescent="0.25">
      <c r="A48" s="14"/>
      <c r="B48" s="14"/>
      <c r="C48" s="67" t="s">
        <v>61</v>
      </c>
      <c r="D48" s="64"/>
      <c r="E48" s="64"/>
      <c r="F48" s="64"/>
      <c r="G48" s="64"/>
      <c r="H48" s="64"/>
      <c r="I48" s="64"/>
      <c r="J48" s="64"/>
      <c r="K48" s="64"/>
      <c r="L48" s="64"/>
      <c r="M48" s="14"/>
      <c r="N48" s="14"/>
      <c r="O48" s="14"/>
      <c r="P48" s="14"/>
      <c r="Q48" s="14"/>
      <c r="R48" s="14"/>
    </row>
    <row r="49" spans="1:18" s="2" customFormat="1" ht="12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spans="1:18" s="2" customFormat="1" ht="12" customHeight="1" x14ac:dyDescent="0.2">
      <c r="A50" s="14"/>
      <c r="B50" s="14"/>
      <c r="C50" s="35" t="s">
        <v>53</v>
      </c>
      <c r="D50" s="35"/>
      <c r="E50" s="35"/>
      <c r="F50" s="35"/>
      <c r="G50" s="35"/>
      <c r="H50" s="35"/>
      <c r="I50" s="35"/>
      <c r="J50" s="35"/>
      <c r="K50" s="35"/>
      <c r="L50" s="35"/>
      <c r="M50" s="14"/>
      <c r="N50" s="14"/>
      <c r="O50" s="14"/>
      <c r="P50" s="14"/>
      <c r="Q50" s="14"/>
      <c r="R50" s="14"/>
    </row>
    <row r="51" spans="1:18" s="14" customFormat="1" ht="12" customHeight="1" x14ac:dyDescent="0.2">
      <c r="C51" s="35" t="s">
        <v>54</v>
      </c>
      <c r="D51" s="35"/>
      <c r="E51" s="35"/>
      <c r="F51" s="35"/>
      <c r="G51" s="35"/>
      <c r="H51" s="35"/>
      <c r="I51" s="35"/>
      <c r="J51" s="35"/>
      <c r="K51" s="35"/>
      <c r="L51" s="35"/>
    </row>
    <row r="52" spans="1:18" s="14" customFormat="1" ht="12" customHeight="1" x14ac:dyDescent="0.2">
      <c r="C52" s="35" t="s">
        <v>55</v>
      </c>
      <c r="D52" s="35"/>
      <c r="E52" s="35"/>
      <c r="F52" s="35"/>
      <c r="G52" s="35"/>
      <c r="H52" s="35"/>
      <c r="I52" s="35"/>
      <c r="J52" s="35"/>
      <c r="K52" s="35"/>
      <c r="L52" s="35"/>
      <c r="N52" s="10"/>
      <c r="O52" s="10"/>
      <c r="Q52" s="10"/>
      <c r="R52" s="10"/>
    </row>
    <row r="53" spans="1:18" s="14" customFormat="1" ht="6" customHeight="1" x14ac:dyDescent="0.2">
      <c r="C53" s="35"/>
      <c r="D53" s="35"/>
      <c r="E53" s="35"/>
      <c r="F53" s="35"/>
      <c r="G53" s="35"/>
      <c r="H53" s="35"/>
      <c r="I53" s="35"/>
      <c r="J53" s="35"/>
      <c r="K53" s="35"/>
      <c r="L53" s="35"/>
      <c r="N53" s="10"/>
      <c r="O53" s="10"/>
      <c r="Q53" s="10"/>
      <c r="R53" s="10"/>
    </row>
    <row r="54" spans="1:18" s="14" customFormat="1" ht="12" customHeight="1" x14ac:dyDescent="0.2">
      <c r="C54" s="35" t="s">
        <v>59</v>
      </c>
      <c r="D54" s="35"/>
      <c r="E54" s="35"/>
      <c r="F54" s="35"/>
      <c r="G54" s="35"/>
      <c r="H54" s="35"/>
      <c r="I54" s="35"/>
      <c r="J54" s="35"/>
      <c r="K54" s="35"/>
      <c r="L54" s="35"/>
      <c r="N54" s="10"/>
      <c r="O54" s="10"/>
      <c r="Q54" s="10"/>
      <c r="R54" s="10"/>
    </row>
    <row r="55" spans="1:18" s="14" customFormat="1" ht="12" customHeight="1" x14ac:dyDescent="0.2">
      <c r="C55" s="35" t="s">
        <v>60</v>
      </c>
      <c r="D55" s="35"/>
      <c r="E55" s="35"/>
      <c r="F55" s="35"/>
      <c r="G55" s="35"/>
      <c r="H55" s="35"/>
      <c r="I55" s="35"/>
      <c r="J55" s="35"/>
      <c r="K55" s="35"/>
      <c r="L55" s="35"/>
      <c r="N55" s="10"/>
      <c r="O55" s="10"/>
      <c r="Q55" s="10"/>
      <c r="R55" s="10"/>
    </row>
    <row r="56" spans="1:18" s="14" customFormat="1" ht="12" customHeight="1" x14ac:dyDescent="0.2">
      <c r="C56" s="35" t="s">
        <v>62</v>
      </c>
      <c r="D56" s="35"/>
      <c r="E56" s="35"/>
      <c r="F56" s="35"/>
      <c r="G56" s="35"/>
      <c r="H56" s="35"/>
      <c r="I56" s="35"/>
      <c r="J56" s="35"/>
      <c r="K56" s="35"/>
      <c r="L56" s="35"/>
      <c r="N56" s="10"/>
      <c r="O56" s="10"/>
      <c r="Q56" s="10"/>
      <c r="R56" s="10"/>
    </row>
    <row r="57" spans="1:18" s="14" customFormat="1" ht="12" customHeight="1" x14ac:dyDescent="0.2">
      <c r="C57" s="35" t="s">
        <v>68</v>
      </c>
      <c r="D57" s="35"/>
      <c r="E57" s="35"/>
      <c r="F57" s="35"/>
      <c r="G57" s="35"/>
      <c r="H57" s="35"/>
      <c r="I57" s="35"/>
      <c r="J57" s="35"/>
      <c r="K57" s="35"/>
      <c r="L57" s="35"/>
      <c r="N57" s="10"/>
      <c r="O57" s="10"/>
      <c r="Q57" s="10"/>
      <c r="R57" s="10"/>
    </row>
    <row r="58" spans="1:18" s="14" customFormat="1" ht="12" customHeight="1" x14ac:dyDescent="0.2">
      <c r="C58" s="35"/>
      <c r="D58" s="35"/>
      <c r="E58" s="35"/>
      <c r="F58" s="35"/>
      <c r="G58" s="35"/>
      <c r="H58" s="35"/>
      <c r="I58" s="35"/>
      <c r="J58" s="35"/>
      <c r="K58" s="35"/>
      <c r="L58" s="35"/>
      <c r="N58" s="112" t="str">
        <f>$N$30</f>
        <v>Person 1</v>
      </c>
      <c r="O58" s="113"/>
      <c r="Q58" s="112" t="str">
        <f>$Q$30</f>
        <v>(Person 2)</v>
      </c>
      <c r="R58" s="113"/>
    </row>
    <row r="59" spans="1:18" s="14" customFormat="1" ht="6" customHeight="1" x14ac:dyDescent="0.2">
      <c r="C59" s="35"/>
      <c r="D59" s="35"/>
      <c r="E59" s="35"/>
      <c r="F59" s="35"/>
      <c r="G59" s="35"/>
      <c r="H59" s="35"/>
      <c r="I59" s="35"/>
      <c r="J59" s="35"/>
      <c r="K59" s="35"/>
      <c r="L59" s="35"/>
      <c r="N59" s="37"/>
      <c r="O59" s="30"/>
      <c r="Q59" s="37"/>
      <c r="R59" s="30"/>
    </row>
    <row r="60" spans="1:18" s="2" customFormat="1" ht="12" customHeight="1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37" t="s">
        <v>7</v>
      </c>
      <c r="O60" s="37" t="s">
        <v>8</v>
      </c>
      <c r="P60" s="14"/>
      <c r="Q60" s="37" t="s">
        <v>7</v>
      </c>
      <c r="R60" s="37" t="s">
        <v>8</v>
      </c>
    </row>
    <row r="61" spans="1:18" s="14" customFormat="1" ht="12" customHeight="1" x14ac:dyDescent="0.2">
      <c r="C61" s="9" t="s">
        <v>58</v>
      </c>
    </row>
    <row r="62" spans="1:18" s="14" customFormat="1" ht="12" customHeight="1" x14ac:dyDescent="0.2">
      <c r="E62" s="85"/>
      <c r="F62" s="85"/>
      <c r="G62" s="85"/>
      <c r="H62" s="85"/>
      <c r="I62" s="85"/>
      <c r="J62" s="85"/>
      <c r="K62" s="85"/>
      <c r="L62" s="85"/>
      <c r="M62" s="85"/>
    </row>
    <row r="63" spans="1:18" s="14" customFormat="1" ht="12" customHeight="1" x14ac:dyDescent="0.2">
      <c r="C63" s="110" t="str">
        <f>$N$30</f>
        <v>Person 1</v>
      </c>
      <c r="D63" s="110"/>
      <c r="E63" s="85"/>
      <c r="F63" s="85"/>
      <c r="G63" s="85"/>
      <c r="H63" s="85"/>
      <c r="I63" s="85"/>
      <c r="J63" s="85"/>
      <c r="K63" s="85"/>
      <c r="L63" s="87">
        <v>2</v>
      </c>
      <c r="M63" s="85"/>
      <c r="N63" s="83">
        <v>3</v>
      </c>
      <c r="O63" s="36">
        <f>L63*N63</f>
        <v>6</v>
      </c>
    </row>
    <row r="64" spans="1:18" s="14" customFormat="1" ht="8.25" customHeight="1" x14ac:dyDescent="0.2">
      <c r="E64" s="85"/>
      <c r="F64" s="85"/>
      <c r="G64" s="86"/>
      <c r="H64" s="86"/>
      <c r="I64" s="86"/>
      <c r="J64" s="86"/>
      <c r="K64" s="86"/>
      <c r="L64" s="85"/>
      <c r="M64" s="85"/>
    </row>
    <row r="65" spans="1:18" s="14" customFormat="1" ht="12" customHeight="1" x14ac:dyDescent="0.2">
      <c r="C65" s="110" t="str">
        <f>$Q$30</f>
        <v>(Person 2)</v>
      </c>
      <c r="D65" s="110"/>
      <c r="E65" s="85"/>
      <c r="F65" s="85"/>
      <c r="G65" s="85"/>
      <c r="H65" s="85"/>
      <c r="I65" s="85"/>
      <c r="J65" s="85"/>
      <c r="K65" s="85"/>
      <c r="L65" s="87">
        <v>2</v>
      </c>
      <c r="M65" s="85"/>
      <c r="Q65" s="83">
        <v>3</v>
      </c>
      <c r="R65" s="36">
        <f>L65*Q65</f>
        <v>6</v>
      </c>
    </row>
    <row r="66" spans="1:18" s="14" customFormat="1" ht="7.5" customHeight="1" x14ac:dyDescent="0.2">
      <c r="G66" s="5"/>
      <c r="H66" s="5"/>
      <c r="I66" s="5"/>
      <c r="J66" s="5"/>
      <c r="K66" s="5"/>
    </row>
    <row r="67" spans="1:18" s="14" customFormat="1" ht="12" customHeight="1" x14ac:dyDescent="0.2">
      <c r="G67" s="32" t="s">
        <v>69</v>
      </c>
      <c r="K67" s="66" t="s">
        <v>15</v>
      </c>
    </row>
    <row r="68" spans="1:18" s="14" customFormat="1" ht="12" customHeight="1" x14ac:dyDescent="0.2">
      <c r="G68" s="9"/>
      <c r="K68" s="15"/>
    </row>
    <row r="69" spans="1:18" s="2" customFormat="1" ht="12" customHeight="1" x14ac:dyDescent="0.2">
      <c r="A69" s="14"/>
      <c r="B69" s="14"/>
      <c r="C69" s="9" t="s">
        <v>63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</row>
    <row r="70" spans="1:18" s="2" customFormat="1" ht="12" customHeight="1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18" s="2" customFormat="1" ht="12" customHeight="1" x14ac:dyDescent="0.2">
      <c r="A71" s="14"/>
      <c r="B71" s="14"/>
      <c r="C71" s="110" t="str">
        <f>$N$30</f>
        <v>Person 1</v>
      </c>
      <c r="D71" s="110"/>
      <c r="E71" s="14"/>
      <c r="F71" s="14"/>
      <c r="G71" s="14"/>
      <c r="H71" s="14"/>
      <c r="I71" s="14"/>
      <c r="J71" s="14"/>
      <c r="K71" s="14"/>
      <c r="L71" s="87">
        <v>2</v>
      </c>
      <c r="M71" s="14"/>
      <c r="N71" s="83">
        <v>3</v>
      </c>
      <c r="O71" s="36">
        <f>L71*N71</f>
        <v>6</v>
      </c>
      <c r="P71" s="14"/>
      <c r="Q71" s="14"/>
      <c r="R71" s="14"/>
    </row>
    <row r="72" spans="1:18" s="2" customFormat="1" ht="8.25" customHeight="1" x14ac:dyDescent="0.2">
      <c r="A72" s="14"/>
      <c r="B72" s="14"/>
      <c r="C72" s="14"/>
      <c r="D72" s="14"/>
      <c r="E72" s="14"/>
      <c r="F72" s="14"/>
      <c r="G72" s="5"/>
      <c r="H72" s="5"/>
      <c r="I72" s="5"/>
      <c r="J72" s="5"/>
      <c r="K72" s="5"/>
      <c r="L72" s="14"/>
      <c r="M72" s="14"/>
      <c r="N72" s="14"/>
      <c r="O72" s="14"/>
      <c r="P72" s="14"/>
      <c r="Q72" s="14"/>
      <c r="R72" s="14"/>
    </row>
    <row r="73" spans="1:18" s="2" customFormat="1" ht="12" customHeight="1" x14ac:dyDescent="0.2">
      <c r="A73" s="14"/>
      <c r="B73" s="14"/>
      <c r="C73" s="110" t="str">
        <f>$Q$30</f>
        <v>(Person 2)</v>
      </c>
      <c r="D73" s="110"/>
      <c r="E73" s="14"/>
      <c r="F73" s="14"/>
      <c r="G73" s="14"/>
      <c r="H73" s="14"/>
      <c r="I73" s="14"/>
      <c r="J73" s="14"/>
      <c r="K73" s="14"/>
      <c r="L73" s="87">
        <v>2</v>
      </c>
      <c r="M73" s="14"/>
      <c r="N73" s="14"/>
      <c r="O73" s="14"/>
      <c r="P73" s="14"/>
      <c r="Q73" s="83">
        <v>3</v>
      </c>
      <c r="R73" s="36">
        <f>L73*Q73</f>
        <v>6</v>
      </c>
    </row>
    <row r="74" spans="1:18" s="2" customFormat="1" ht="7.5" customHeight="1" x14ac:dyDescent="0.2">
      <c r="A74" s="14"/>
      <c r="B74" s="14"/>
      <c r="C74" s="14"/>
      <c r="D74" s="14"/>
      <c r="E74" s="14"/>
      <c r="F74" s="14"/>
      <c r="G74" s="5"/>
      <c r="H74" s="5"/>
      <c r="I74" s="5"/>
      <c r="J74" s="5"/>
      <c r="K74" s="5"/>
      <c r="L74" s="14"/>
      <c r="M74" s="14"/>
      <c r="N74" s="14"/>
      <c r="O74" s="14"/>
      <c r="P74" s="14"/>
      <c r="Q74" s="14"/>
      <c r="R74" s="14"/>
    </row>
    <row r="75" spans="1:18" s="2" customFormat="1" ht="12" customHeight="1" x14ac:dyDescent="0.2">
      <c r="A75" s="14"/>
      <c r="B75" s="14"/>
      <c r="C75" s="14"/>
      <c r="D75" s="14"/>
      <c r="E75" s="14"/>
      <c r="F75" s="14"/>
      <c r="G75" s="32" t="s">
        <v>67</v>
      </c>
      <c r="H75" s="14"/>
      <c r="I75" s="14"/>
      <c r="J75" s="14"/>
      <c r="K75" s="66" t="s">
        <v>12</v>
      </c>
      <c r="L75" s="14"/>
      <c r="M75" s="14"/>
      <c r="N75" s="14"/>
      <c r="O75" s="14"/>
      <c r="P75" s="14"/>
      <c r="Q75" s="14"/>
      <c r="R75" s="14"/>
    </row>
    <row r="76" spans="1:18" s="2" customFormat="1" ht="12" customHeight="1" x14ac:dyDescent="0.2">
      <c r="A76" s="14"/>
      <c r="B76" s="14"/>
      <c r="C76" s="14"/>
      <c r="D76" s="14"/>
      <c r="E76" s="14"/>
      <c r="F76" s="14"/>
      <c r="G76" s="9"/>
      <c r="H76" s="14"/>
      <c r="I76" s="14"/>
      <c r="J76" s="14"/>
      <c r="K76" s="15"/>
      <c r="L76" s="14"/>
      <c r="M76" s="14"/>
      <c r="N76" s="14"/>
      <c r="O76" s="14"/>
      <c r="P76" s="14"/>
      <c r="Q76" s="14"/>
      <c r="R76" s="14"/>
    </row>
    <row r="77" spans="1:18" s="2" customFormat="1" ht="12" customHeight="1" x14ac:dyDescent="0.2">
      <c r="A77" s="14"/>
      <c r="B77" s="14"/>
      <c r="C77" s="9" t="s">
        <v>64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18" s="2" customFormat="1" ht="12" customHeight="1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</row>
    <row r="79" spans="1:18" s="2" customFormat="1" ht="12" customHeight="1" x14ac:dyDescent="0.2">
      <c r="A79" s="14"/>
      <c r="B79" s="14"/>
      <c r="C79" s="110" t="str">
        <f>$N$30</f>
        <v>Person 1</v>
      </c>
      <c r="D79" s="110"/>
      <c r="E79" s="14"/>
      <c r="F79" s="14"/>
      <c r="G79" s="14"/>
      <c r="H79" s="14"/>
      <c r="I79" s="14"/>
      <c r="J79" s="14"/>
      <c r="K79" s="14"/>
      <c r="L79" s="87">
        <v>2</v>
      </c>
      <c r="M79" s="14"/>
      <c r="N79" s="83">
        <v>3</v>
      </c>
      <c r="O79" s="36">
        <f>L79*N79</f>
        <v>6</v>
      </c>
      <c r="P79" s="14"/>
      <c r="Q79" s="14"/>
      <c r="R79" s="14"/>
    </row>
    <row r="80" spans="1:18" s="2" customFormat="1" ht="7.5" customHeight="1" x14ac:dyDescent="0.2">
      <c r="A80" s="14"/>
      <c r="B80" s="14"/>
      <c r="C80" s="14"/>
      <c r="D80" s="14"/>
      <c r="E80" s="14"/>
      <c r="F80" s="14"/>
      <c r="G80" s="5"/>
      <c r="H80" s="5"/>
      <c r="I80" s="5"/>
      <c r="J80" s="5"/>
      <c r="K80" s="5"/>
      <c r="L80" s="14"/>
      <c r="M80" s="14"/>
      <c r="N80" s="14"/>
      <c r="O80" s="14"/>
      <c r="P80" s="14"/>
      <c r="Q80" s="14"/>
      <c r="R80" s="14"/>
    </row>
    <row r="81" spans="1:18" s="2" customFormat="1" ht="12" customHeight="1" x14ac:dyDescent="0.2">
      <c r="A81" s="14"/>
      <c r="B81" s="14"/>
      <c r="C81" s="110" t="str">
        <f>$Q$30</f>
        <v>(Person 2)</v>
      </c>
      <c r="D81" s="110"/>
      <c r="E81" s="14"/>
      <c r="F81" s="14"/>
      <c r="G81" s="14"/>
      <c r="H81" s="14"/>
      <c r="I81" s="14"/>
      <c r="J81" s="14"/>
      <c r="K81" s="14"/>
      <c r="L81" s="87">
        <v>2</v>
      </c>
      <c r="M81" s="14"/>
      <c r="N81" s="14"/>
      <c r="O81" s="14"/>
      <c r="P81" s="14"/>
      <c r="Q81" s="83">
        <v>3</v>
      </c>
      <c r="R81" s="36">
        <f>L81*Q81</f>
        <v>6</v>
      </c>
    </row>
    <row r="82" spans="1:18" s="2" customFormat="1" ht="7.5" customHeight="1" x14ac:dyDescent="0.2">
      <c r="A82" s="14"/>
      <c r="B82" s="14"/>
      <c r="C82" s="14"/>
      <c r="D82" s="14"/>
      <c r="E82" s="14"/>
      <c r="F82" s="14"/>
      <c r="G82" s="5"/>
      <c r="H82" s="5"/>
      <c r="I82" s="5"/>
      <c r="J82" s="5"/>
      <c r="K82" s="5"/>
      <c r="L82" s="14"/>
      <c r="M82" s="14"/>
      <c r="N82" s="14"/>
      <c r="O82" s="14"/>
      <c r="P82" s="14"/>
      <c r="Q82" s="14"/>
      <c r="R82" s="14"/>
    </row>
    <row r="83" spans="1:18" s="2" customFormat="1" ht="12" customHeight="1" x14ac:dyDescent="0.2">
      <c r="A83" s="14"/>
      <c r="B83" s="14"/>
      <c r="C83" s="14"/>
      <c r="D83" s="14"/>
      <c r="E83" s="14"/>
      <c r="F83" s="14"/>
      <c r="G83" s="32" t="s">
        <v>66</v>
      </c>
      <c r="H83" s="14"/>
      <c r="I83" s="14"/>
      <c r="J83" s="14"/>
      <c r="K83" s="66" t="s">
        <v>65</v>
      </c>
      <c r="L83" s="14"/>
      <c r="M83" s="14"/>
      <c r="N83" s="14"/>
      <c r="O83" s="14"/>
      <c r="P83" s="14"/>
      <c r="Q83" s="14"/>
      <c r="R83" s="14"/>
    </row>
    <row r="84" spans="1:18" s="14" customFormat="1" ht="12" customHeight="1" x14ac:dyDescent="0.2">
      <c r="G84" s="9"/>
      <c r="K84" s="15"/>
    </row>
    <row r="85" spans="1:18" s="14" customFormat="1" ht="12" customHeight="1" x14ac:dyDescent="0.2">
      <c r="C85" s="121" t="s">
        <v>81</v>
      </c>
      <c r="D85" s="122"/>
      <c r="E85" s="122"/>
      <c r="F85" s="122"/>
      <c r="G85" s="122"/>
      <c r="H85" s="123"/>
    </row>
    <row r="86" spans="1:18" s="14" customFormat="1" ht="12" customHeight="1" x14ac:dyDescent="0.2"/>
    <row r="87" spans="1:18" s="14" customFormat="1" ht="12" customHeight="1" x14ac:dyDescent="0.2">
      <c r="C87" s="110" t="str">
        <f>$N$30</f>
        <v>Person 1</v>
      </c>
      <c r="D87" s="110"/>
      <c r="L87" s="87">
        <v>0</v>
      </c>
      <c r="N87" s="84"/>
      <c r="O87" s="36">
        <f>L87*N87</f>
        <v>0</v>
      </c>
    </row>
    <row r="88" spans="1:18" s="14" customFormat="1" ht="7.5" customHeight="1" x14ac:dyDescent="0.2">
      <c r="G88" s="5"/>
      <c r="H88" s="5"/>
      <c r="I88" s="5"/>
      <c r="J88" s="5"/>
      <c r="K88" s="5"/>
    </row>
    <row r="89" spans="1:18" s="14" customFormat="1" ht="12" customHeight="1" x14ac:dyDescent="0.2">
      <c r="C89" s="110" t="str">
        <f>$Q$30</f>
        <v>(Person 2)</v>
      </c>
      <c r="D89" s="110"/>
      <c r="L89" s="87">
        <v>0</v>
      </c>
      <c r="Q89" s="84"/>
      <c r="R89" s="36">
        <f>L89*Q89</f>
        <v>0</v>
      </c>
    </row>
    <row r="90" spans="1:18" s="14" customFormat="1" ht="7.5" customHeight="1" x14ac:dyDescent="0.2">
      <c r="G90" s="5"/>
      <c r="H90" s="5"/>
      <c r="I90" s="5"/>
      <c r="J90" s="5"/>
      <c r="K90" s="5"/>
    </row>
    <row r="91" spans="1:18" s="14" customFormat="1" ht="12" customHeight="1" x14ac:dyDescent="0.25">
      <c r="G91" s="115"/>
      <c r="H91" s="116"/>
      <c r="J91" s="108"/>
      <c r="K91" s="109"/>
    </row>
    <row r="92" spans="1:18" s="2" customFormat="1" ht="12" customHeight="1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</row>
    <row r="93" spans="1:18" s="2" customFormat="1" ht="12" customHeight="1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</row>
    <row r="94" spans="1:18" s="2" customFormat="1" ht="14.1" customHeight="1" x14ac:dyDescent="0.25">
      <c r="A94" s="14"/>
      <c r="B94" s="14"/>
      <c r="C94" s="67" t="s">
        <v>13</v>
      </c>
      <c r="D94" s="64"/>
      <c r="E94" s="64"/>
      <c r="F94" s="64"/>
      <c r="G94" s="64"/>
      <c r="H94" s="64"/>
      <c r="I94" s="64"/>
      <c r="J94" s="64"/>
      <c r="K94" s="64"/>
      <c r="L94" s="64"/>
      <c r="M94" s="14"/>
      <c r="N94" s="14"/>
      <c r="O94" s="14"/>
      <c r="P94" s="14"/>
      <c r="Q94" s="14"/>
      <c r="R94" s="14"/>
    </row>
    <row r="95" spans="1:18" s="14" customFormat="1" ht="12" customHeight="1" x14ac:dyDescent="0.25">
      <c r="C95" s="32"/>
      <c r="D95" s="8"/>
      <c r="E95" s="8"/>
      <c r="F95" s="8"/>
      <c r="G95" s="8"/>
      <c r="H95" s="8"/>
      <c r="I95" s="8"/>
      <c r="J95" s="8"/>
      <c r="K95" s="8"/>
      <c r="L95" s="8"/>
    </row>
    <row r="96" spans="1:18" s="14" customFormat="1" ht="12" customHeight="1" x14ac:dyDescent="0.25">
      <c r="C96" s="25" t="s">
        <v>70</v>
      </c>
      <c r="D96" s="8"/>
      <c r="E96" s="8"/>
      <c r="F96" s="8"/>
      <c r="G96" s="8"/>
      <c r="H96" s="8"/>
      <c r="I96" s="8"/>
      <c r="J96" s="8"/>
      <c r="K96" s="8"/>
      <c r="L96" s="8"/>
    </row>
    <row r="97" spans="1:19" s="14" customFormat="1" ht="12" customHeight="1" x14ac:dyDescent="0.25">
      <c r="C97" s="25" t="s">
        <v>71</v>
      </c>
      <c r="D97" s="7"/>
      <c r="E97" s="7"/>
      <c r="F97" s="7"/>
      <c r="G97" s="7"/>
      <c r="H97" s="7"/>
      <c r="I97" s="7"/>
      <c r="J97" s="7"/>
      <c r="K97" s="7"/>
      <c r="L97" s="8"/>
    </row>
    <row r="98" spans="1:19" s="14" customFormat="1" ht="12" customHeight="1" x14ac:dyDescent="0.25">
      <c r="C98" s="25" t="s">
        <v>72</v>
      </c>
      <c r="D98" s="7"/>
      <c r="E98" s="7"/>
      <c r="F98" s="7"/>
      <c r="G98" s="7"/>
      <c r="H98" s="7"/>
      <c r="I98" s="7"/>
      <c r="J98" s="7"/>
      <c r="K98" s="7"/>
      <c r="L98" s="8"/>
    </row>
    <row r="99" spans="1:19" s="14" customFormat="1" ht="12" customHeight="1" x14ac:dyDescent="0.25">
      <c r="C99" s="25" t="s">
        <v>73</v>
      </c>
      <c r="D99" s="7"/>
      <c r="E99" s="7"/>
      <c r="F99" s="7"/>
      <c r="G99" s="7"/>
      <c r="H99" s="7"/>
      <c r="I99" s="7"/>
      <c r="J99" s="7"/>
      <c r="K99" s="7"/>
      <c r="L99" s="8"/>
    </row>
    <row r="100" spans="1:19" s="14" customFormat="1" ht="6" customHeight="1" x14ac:dyDescent="0.25">
      <c r="C100" s="25"/>
      <c r="D100" s="7"/>
      <c r="E100" s="7"/>
      <c r="F100" s="7"/>
      <c r="G100" s="7"/>
      <c r="H100" s="7"/>
      <c r="I100" s="7"/>
      <c r="J100" s="7"/>
      <c r="K100" s="7"/>
      <c r="L100" s="8"/>
    </row>
    <row r="101" spans="1:19" s="14" customFormat="1" ht="12" customHeight="1" x14ac:dyDescent="0.25">
      <c r="C101" s="25" t="s">
        <v>74</v>
      </c>
      <c r="D101" s="7"/>
      <c r="E101" s="7"/>
      <c r="F101" s="7"/>
      <c r="G101" s="7"/>
      <c r="H101" s="7"/>
      <c r="I101" s="7"/>
      <c r="J101" s="7"/>
      <c r="K101" s="7"/>
      <c r="L101" s="8"/>
    </row>
    <row r="102" spans="1:19" s="14" customFormat="1" ht="12" customHeight="1" x14ac:dyDescent="0.25">
      <c r="C102" s="25" t="s">
        <v>75</v>
      </c>
      <c r="D102" s="7"/>
      <c r="E102" s="7"/>
      <c r="F102" s="7"/>
      <c r="G102" s="7"/>
      <c r="H102" s="7"/>
      <c r="I102" s="7"/>
      <c r="J102" s="7"/>
      <c r="K102" s="7"/>
      <c r="L102" s="8"/>
    </row>
    <row r="103" spans="1:19" s="14" customFormat="1" ht="12" customHeight="1" x14ac:dyDescent="0.25">
      <c r="C103" s="25" t="s">
        <v>76</v>
      </c>
      <c r="D103" s="7"/>
      <c r="E103" s="7"/>
      <c r="F103" s="7"/>
      <c r="G103" s="7"/>
      <c r="H103" s="7"/>
      <c r="I103" s="7"/>
      <c r="J103" s="7"/>
      <c r="K103" s="7"/>
      <c r="L103" s="8"/>
    </row>
    <row r="104" spans="1:19" s="14" customFormat="1" ht="12" customHeight="1" x14ac:dyDescent="0.25">
      <c r="C104" s="25" t="s">
        <v>77</v>
      </c>
      <c r="D104" s="7"/>
      <c r="E104" s="7"/>
      <c r="F104" s="7"/>
      <c r="G104" s="7"/>
      <c r="H104" s="7"/>
      <c r="I104" s="7"/>
      <c r="J104" s="7"/>
      <c r="K104" s="7"/>
      <c r="L104" s="8"/>
    </row>
    <row r="105" spans="1:19" s="2" customFormat="1" ht="12" customHeight="1" x14ac:dyDescent="0.2">
      <c r="A105" s="14"/>
      <c r="B105" s="14"/>
      <c r="C105" s="7"/>
      <c r="D105" s="7"/>
      <c r="E105" s="7"/>
      <c r="F105" s="7"/>
      <c r="G105" s="7"/>
      <c r="H105" s="7"/>
      <c r="I105" s="7"/>
      <c r="J105" s="7"/>
      <c r="K105" s="7"/>
      <c r="L105" s="14"/>
      <c r="M105" s="14"/>
      <c r="N105" s="112" t="str">
        <f>$N$30</f>
        <v>Person 1</v>
      </c>
      <c r="O105" s="113"/>
      <c r="P105" s="14"/>
      <c r="Q105" s="112" t="str">
        <f>$Q$30</f>
        <v>(Person 2)</v>
      </c>
      <c r="R105" s="113"/>
    </row>
    <row r="106" spans="1:19" s="14" customFormat="1" ht="5.25" customHeight="1" x14ac:dyDescent="0.2">
      <c r="C106" s="7"/>
      <c r="D106" s="7"/>
      <c r="E106" s="7"/>
      <c r="F106" s="7"/>
      <c r="G106" s="7"/>
      <c r="H106" s="7"/>
      <c r="I106" s="7"/>
      <c r="J106" s="7"/>
      <c r="K106" s="7"/>
      <c r="N106" s="37"/>
      <c r="O106" s="30"/>
      <c r="Q106" s="37"/>
      <c r="R106" s="30"/>
    </row>
    <row r="107" spans="1:19" ht="12" customHeight="1" x14ac:dyDescent="0.2">
      <c r="C107" s="114"/>
      <c r="D107" s="114"/>
      <c r="E107" s="114"/>
      <c r="F107" s="114"/>
      <c r="G107" s="114"/>
      <c r="H107" s="114"/>
      <c r="I107" s="114"/>
      <c r="J107" s="114"/>
      <c r="K107" s="114"/>
      <c r="L107" s="19"/>
      <c r="M107" s="14"/>
      <c r="N107" s="37" t="s">
        <v>7</v>
      </c>
      <c r="O107" s="37" t="s">
        <v>8</v>
      </c>
      <c r="P107" s="14"/>
      <c r="Q107" s="37" t="s">
        <v>7</v>
      </c>
      <c r="R107" s="37" t="s">
        <v>8</v>
      </c>
      <c r="S107" s="2"/>
    </row>
    <row r="108" spans="1:19" s="2" customFormat="1" ht="12" customHeight="1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</row>
    <row r="109" spans="1:19" ht="12" customHeight="1" x14ac:dyDescent="0.2">
      <c r="C109" s="9" t="s">
        <v>14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</row>
    <row r="110" spans="1:19" s="2" customFormat="1" ht="12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</row>
    <row r="111" spans="1:19" ht="12" customHeight="1" x14ac:dyDescent="0.2">
      <c r="C111" s="110" t="str">
        <f>$N$30</f>
        <v>Person 1</v>
      </c>
      <c r="D111" s="110"/>
      <c r="E111" s="14"/>
      <c r="F111" s="14"/>
      <c r="G111" s="14"/>
      <c r="H111" s="14"/>
      <c r="I111" s="14"/>
      <c r="J111" s="14"/>
      <c r="K111" s="14"/>
      <c r="L111" s="87">
        <v>2</v>
      </c>
      <c r="M111" s="20"/>
      <c r="N111" s="83">
        <v>3</v>
      </c>
      <c r="O111" s="36">
        <f>L111*N111</f>
        <v>6</v>
      </c>
      <c r="P111" s="14"/>
      <c r="Q111" s="14"/>
      <c r="R111" s="14"/>
    </row>
    <row r="112" spans="1:19" ht="8.25" customHeight="1" x14ac:dyDescent="0.2">
      <c r="C112" s="14"/>
      <c r="D112" s="14"/>
      <c r="E112" s="14"/>
      <c r="F112" s="14"/>
      <c r="G112" s="5"/>
      <c r="H112" s="5"/>
      <c r="I112" s="5"/>
      <c r="J112" s="5"/>
      <c r="K112" s="5"/>
      <c r="L112" s="14"/>
      <c r="M112" s="14"/>
      <c r="N112" s="14"/>
      <c r="O112" s="14"/>
      <c r="P112" s="14"/>
      <c r="Q112" s="14"/>
      <c r="R112" s="14"/>
    </row>
    <row r="113" spans="1:18" ht="12" customHeight="1" x14ac:dyDescent="0.2">
      <c r="C113" s="110" t="str">
        <f>$Q$30</f>
        <v>(Person 2)</v>
      </c>
      <c r="D113" s="110"/>
      <c r="E113" s="14"/>
      <c r="F113" s="14"/>
      <c r="G113" s="14"/>
      <c r="H113" s="14"/>
      <c r="I113" s="14"/>
      <c r="J113" s="14"/>
      <c r="K113" s="14"/>
      <c r="L113" s="87">
        <v>2</v>
      </c>
      <c r="M113" s="14"/>
      <c r="N113" s="14"/>
      <c r="O113" s="14"/>
      <c r="P113" s="14"/>
      <c r="Q113" s="83">
        <v>4</v>
      </c>
      <c r="R113" s="36">
        <f>L113*Q113</f>
        <v>8</v>
      </c>
    </row>
    <row r="114" spans="1:18" ht="7.5" customHeight="1" x14ac:dyDescent="0.2">
      <c r="C114" s="9"/>
      <c r="D114" s="14"/>
      <c r="E114" s="14"/>
      <c r="F114" s="14"/>
      <c r="G114" s="5"/>
      <c r="H114" s="5"/>
      <c r="I114" s="5"/>
      <c r="J114" s="5"/>
      <c r="K114" s="5"/>
      <c r="L114" s="20"/>
      <c r="M114" s="20"/>
      <c r="N114" s="14"/>
      <c r="O114" s="14"/>
      <c r="P114" s="14"/>
      <c r="Q114" s="14"/>
      <c r="R114" s="14"/>
    </row>
    <row r="115" spans="1:18" ht="12" customHeight="1" x14ac:dyDescent="0.2">
      <c r="C115" s="9"/>
      <c r="D115" s="14"/>
      <c r="E115" s="14"/>
      <c r="F115" s="14"/>
      <c r="G115" s="32" t="s">
        <v>78</v>
      </c>
      <c r="H115" s="9"/>
      <c r="I115" s="9"/>
      <c r="J115" s="9"/>
      <c r="K115" s="66" t="s">
        <v>15</v>
      </c>
      <c r="L115" s="20"/>
      <c r="M115" s="20"/>
      <c r="N115" s="14"/>
      <c r="O115" s="14"/>
      <c r="P115" s="14"/>
      <c r="Q115" s="14"/>
      <c r="R115" s="14"/>
    </row>
    <row r="116" spans="1:18" s="2" customFormat="1" ht="12" customHeight="1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</row>
    <row r="117" spans="1:18" s="2" customFormat="1" ht="12" customHeight="1" x14ac:dyDescent="0.2">
      <c r="A117" s="14"/>
      <c r="B117" s="14"/>
      <c r="C117" s="9" t="s">
        <v>16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</row>
    <row r="118" spans="1:18" s="2" customFormat="1" ht="12" customHeight="1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</row>
    <row r="119" spans="1:18" s="2" customFormat="1" ht="12" customHeight="1" x14ac:dyDescent="0.2">
      <c r="A119" s="14"/>
      <c r="B119" s="14"/>
      <c r="C119" s="110" t="str">
        <f>$N$30</f>
        <v>Person 1</v>
      </c>
      <c r="D119" s="110"/>
      <c r="E119" s="14"/>
      <c r="F119" s="14"/>
      <c r="G119" s="14"/>
      <c r="H119" s="14"/>
      <c r="I119" s="14"/>
      <c r="J119" s="14"/>
      <c r="K119" s="14"/>
      <c r="L119" s="87">
        <v>2</v>
      </c>
      <c r="M119" s="14"/>
      <c r="N119" s="83">
        <v>2</v>
      </c>
      <c r="O119" s="36">
        <f>L119*N119</f>
        <v>4</v>
      </c>
      <c r="P119" s="14"/>
      <c r="Q119" s="14"/>
      <c r="R119" s="14"/>
    </row>
    <row r="120" spans="1:18" ht="8.25" customHeight="1" x14ac:dyDescent="0.2">
      <c r="C120" s="14"/>
      <c r="D120" s="14"/>
      <c r="E120" s="14"/>
      <c r="F120" s="14"/>
      <c r="G120" s="5"/>
      <c r="H120" s="5"/>
      <c r="I120" s="5"/>
      <c r="J120" s="5"/>
      <c r="K120" s="5"/>
      <c r="L120" s="14"/>
      <c r="M120" s="14"/>
      <c r="N120" s="14"/>
      <c r="O120" s="14"/>
      <c r="P120" s="14"/>
      <c r="Q120" s="14"/>
      <c r="R120" s="14"/>
    </row>
    <row r="121" spans="1:18" ht="12" customHeight="1" x14ac:dyDescent="0.2">
      <c r="C121" s="110" t="str">
        <f>$Q$30</f>
        <v>(Person 2)</v>
      </c>
      <c r="D121" s="110"/>
      <c r="E121" s="14"/>
      <c r="F121" s="14"/>
      <c r="G121" s="14"/>
      <c r="H121" s="14"/>
      <c r="I121" s="14"/>
      <c r="J121" s="14"/>
      <c r="K121" s="14"/>
      <c r="L121" s="87">
        <v>2</v>
      </c>
      <c r="M121" s="14"/>
      <c r="N121" s="14"/>
      <c r="O121" s="14"/>
      <c r="P121" s="14"/>
      <c r="Q121" s="83">
        <v>4</v>
      </c>
      <c r="R121" s="36">
        <f>L121*Q121</f>
        <v>8</v>
      </c>
    </row>
    <row r="122" spans="1:18" ht="7.5" customHeight="1" x14ac:dyDescent="0.2">
      <c r="C122" s="14"/>
      <c r="D122" s="14"/>
      <c r="E122" s="14"/>
      <c r="F122" s="14"/>
      <c r="G122" s="5"/>
      <c r="H122" s="5"/>
      <c r="I122" s="5"/>
      <c r="J122" s="5"/>
      <c r="K122" s="5"/>
      <c r="L122" s="14"/>
      <c r="M122" s="14"/>
      <c r="N122" s="14"/>
      <c r="O122" s="14"/>
      <c r="P122" s="14"/>
      <c r="Q122" s="14"/>
      <c r="R122" s="14"/>
    </row>
    <row r="123" spans="1:18" ht="12" customHeight="1" x14ac:dyDescent="0.2">
      <c r="C123" s="14"/>
      <c r="D123" s="14"/>
      <c r="E123" s="14"/>
      <c r="F123" s="14"/>
      <c r="G123" s="51" t="s">
        <v>17</v>
      </c>
      <c r="H123" s="9"/>
      <c r="I123" s="9"/>
      <c r="J123" s="9"/>
      <c r="K123" s="66" t="s">
        <v>18</v>
      </c>
      <c r="L123" s="14"/>
      <c r="M123" s="14"/>
      <c r="N123" s="14"/>
      <c r="O123" s="14"/>
      <c r="P123" s="14"/>
      <c r="Q123" s="14"/>
      <c r="R123" s="14"/>
    </row>
    <row r="124" spans="1:18" ht="12" customHeight="1" x14ac:dyDescent="0.2">
      <c r="C124" s="14"/>
      <c r="D124" s="14"/>
      <c r="E124" s="14"/>
      <c r="F124" s="14"/>
      <c r="G124" s="21"/>
      <c r="H124" s="9"/>
      <c r="I124" s="9"/>
      <c r="J124" s="9"/>
      <c r="K124" s="15"/>
      <c r="L124" s="14"/>
      <c r="M124" s="14"/>
      <c r="N124" s="14"/>
      <c r="O124" s="14"/>
      <c r="P124" s="14"/>
      <c r="Q124" s="14"/>
      <c r="R124" s="14"/>
    </row>
    <row r="125" spans="1:18" s="14" customFormat="1" ht="12" customHeight="1" x14ac:dyDescent="0.2">
      <c r="C125" s="121" t="s">
        <v>81</v>
      </c>
      <c r="D125" s="122"/>
      <c r="E125" s="122"/>
      <c r="F125" s="122"/>
      <c r="G125" s="122"/>
      <c r="H125" s="123"/>
    </row>
    <row r="126" spans="1:18" s="14" customFormat="1" ht="12" customHeight="1" x14ac:dyDescent="0.2"/>
    <row r="127" spans="1:18" s="14" customFormat="1" ht="12" customHeight="1" x14ac:dyDescent="0.2">
      <c r="C127" s="110" t="str">
        <f>$N$30</f>
        <v>Person 1</v>
      </c>
      <c r="D127" s="110"/>
      <c r="L127" s="87">
        <v>0</v>
      </c>
      <c r="N127" s="84"/>
      <c r="O127" s="36">
        <f>L127*N127</f>
        <v>0</v>
      </c>
    </row>
    <row r="128" spans="1:18" s="14" customFormat="1" ht="7.5" customHeight="1" x14ac:dyDescent="0.2">
      <c r="G128" s="5"/>
      <c r="H128" s="5"/>
      <c r="I128" s="5"/>
      <c r="J128" s="5"/>
      <c r="K128" s="5"/>
    </row>
    <row r="129" spans="2:18" s="14" customFormat="1" ht="12" customHeight="1" x14ac:dyDescent="0.2">
      <c r="C129" s="110" t="str">
        <f>$Q$30</f>
        <v>(Person 2)</v>
      </c>
      <c r="D129" s="110"/>
      <c r="L129" s="87">
        <v>0</v>
      </c>
      <c r="Q129" s="84"/>
      <c r="R129" s="36">
        <f>L129*Q129</f>
        <v>0</v>
      </c>
    </row>
    <row r="130" spans="2:18" s="14" customFormat="1" ht="7.5" customHeight="1" x14ac:dyDescent="0.2">
      <c r="G130" s="5"/>
      <c r="H130" s="5"/>
      <c r="I130" s="5"/>
      <c r="J130" s="5"/>
      <c r="K130" s="5"/>
    </row>
    <row r="131" spans="2:18" s="14" customFormat="1" ht="12" customHeight="1" x14ac:dyDescent="0.25">
      <c r="G131" s="115"/>
      <c r="H131" s="116"/>
      <c r="J131" s="108"/>
      <c r="K131" s="109"/>
    </row>
    <row r="132" spans="2:18" ht="12" customHeight="1" x14ac:dyDescent="0.2"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</row>
    <row r="133" spans="2:18" ht="12" customHeight="1" x14ac:dyDescent="0.2"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</row>
    <row r="134" spans="2:18" ht="14.1" customHeight="1" x14ac:dyDescent="0.25">
      <c r="C134" s="67" t="s">
        <v>3</v>
      </c>
      <c r="D134" s="64"/>
      <c r="E134" s="64"/>
      <c r="F134" s="64"/>
      <c r="G134" s="64"/>
      <c r="H134" s="64"/>
      <c r="I134" s="64"/>
      <c r="J134" s="64"/>
      <c r="K134" s="64"/>
      <c r="L134" s="64"/>
      <c r="M134" s="14"/>
      <c r="N134" s="14"/>
      <c r="O134" s="14"/>
      <c r="P134" s="14"/>
      <c r="Q134" s="14"/>
      <c r="R134" s="14"/>
    </row>
    <row r="135" spans="2:18" ht="12" customHeight="1" x14ac:dyDescent="0.2"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P135" s="14"/>
    </row>
    <row r="136" spans="2:18" ht="12" customHeight="1" x14ac:dyDescent="0.2">
      <c r="C136" s="68" t="s">
        <v>25</v>
      </c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37"/>
      <c r="O136" s="30"/>
      <c r="P136" s="14"/>
      <c r="Q136" s="37"/>
      <c r="R136" s="30"/>
    </row>
    <row r="137" spans="2:18" ht="6" customHeight="1" x14ac:dyDescent="0.2">
      <c r="C137" s="68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49"/>
      <c r="O137" s="50"/>
      <c r="P137" s="14"/>
      <c r="Q137" s="49"/>
      <c r="R137" s="50"/>
    </row>
    <row r="138" spans="2:18" ht="12" customHeight="1" x14ac:dyDescent="0.2">
      <c r="C138" s="65" t="s">
        <v>123</v>
      </c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37"/>
      <c r="O138" s="30"/>
      <c r="P138" s="14"/>
      <c r="Q138" s="37"/>
      <c r="R138" s="30"/>
    </row>
    <row r="139" spans="2:18" ht="12" customHeight="1" x14ac:dyDescent="0.2">
      <c r="C139" s="65" t="s">
        <v>79</v>
      </c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37"/>
      <c r="O139" s="30"/>
      <c r="P139" s="14"/>
      <c r="Q139" s="37"/>
      <c r="R139" s="30"/>
    </row>
    <row r="140" spans="2:18" ht="12" customHeight="1" x14ac:dyDescent="0.2">
      <c r="C140" s="65" t="s">
        <v>80</v>
      </c>
      <c r="D140" s="13"/>
      <c r="E140" s="13"/>
      <c r="F140" s="13"/>
      <c r="G140" s="13"/>
      <c r="H140" s="13"/>
      <c r="I140" s="13"/>
      <c r="J140" s="13"/>
      <c r="K140" s="13"/>
      <c r="L140" s="27"/>
      <c r="M140" s="27"/>
      <c r="N140" s="14"/>
      <c r="O140" s="14"/>
      <c r="P140" s="14"/>
      <c r="Q140" s="14"/>
      <c r="R140" s="14"/>
    </row>
    <row r="141" spans="2:18" ht="12" customHeight="1" x14ac:dyDescent="0.2">
      <c r="C141" s="65"/>
      <c r="D141" s="13"/>
      <c r="E141" s="13"/>
      <c r="F141" s="13"/>
      <c r="G141" s="13"/>
      <c r="H141" s="13"/>
      <c r="I141" s="13"/>
      <c r="J141" s="13"/>
      <c r="K141" s="13"/>
      <c r="L141" s="27"/>
      <c r="M141" s="27"/>
      <c r="N141" s="14"/>
      <c r="O141" s="14"/>
      <c r="P141" s="14"/>
      <c r="Q141" s="14"/>
      <c r="R141" s="14"/>
    </row>
    <row r="142" spans="2:18" ht="12" customHeight="1" x14ac:dyDescent="0.2">
      <c r="C142" s="69" t="s">
        <v>83</v>
      </c>
      <c r="D142" s="13"/>
      <c r="E142" s="13"/>
      <c r="F142" s="13"/>
      <c r="G142" s="13"/>
      <c r="H142" s="13"/>
      <c r="I142" s="13"/>
      <c r="J142" s="13"/>
      <c r="K142" s="13"/>
      <c r="L142" s="27"/>
      <c r="M142" s="27"/>
      <c r="N142" s="14"/>
      <c r="O142" s="14"/>
      <c r="P142" s="14"/>
      <c r="Q142" s="104" t="s">
        <v>124</v>
      </c>
      <c r="R142" s="14"/>
    </row>
    <row r="143" spans="2:18" ht="6" customHeight="1" x14ac:dyDescent="0.2">
      <c r="C143" s="69"/>
      <c r="D143" s="13"/>
      <c r="E143" s="13"/>
      <c r="F143" s="13"/>
      <c r="G143" s="13"/>
      <c r="H143" s="13"/>
      <c r="I143" s="13"/>
      <c r="J143" s="13"/>
      <c r="K143" s="13"/>
      <c r="L143" s="27"/>
      <c r="M143" s="27"/>
      <c r="N143" s="14"/>
      <c r="O143" s="14"/>
      <c r="P143" s="14"/>
      <c r="Q143" s="14"/>
      <c r="R143" s="14"/>
    </row>
    <row r="144" spans="2:18" ht="12" customHeight="1" x14ac:dyDescent="0.2">
      <c r="B144" s="100">
        <f>IF(G35&lt;100000,0,IF(S151&gt;0,1,IF(S153&gt;0,2,IF(S155&gt;0,3,IF(S157&gt;0,4,0)))))</f>
        <v>0</v>
      </c>
      <c r="C144" s="65" t="str">
        <f>IF(G35&lt;100000,"",IF(S151&gt;0,C151,IF(S153&gt;0,C153,IF(S155&gt;0,C155,IF(S157&gt;0,C157,"")))))</f>
        <v/>
      </c>
      <c r="D144" s="13"/>
      <c r="E144" s="13"/>
      <c r="F144" s="13"/>
      <c r="G144" s="13"/>
      <c r="H144" s="13"/>
      <c r="I144" s="13"/>
      <c r="J144" s="13"/>
      <c r="K144" s="13"/>
      <c r="L144" s="27"/>
      <c r="M144" s="27"/>
      <c r="N144" s="14"/>
      <c r="O144" s="14"/>
      <c r="P144" s="14"/>
      <c r="Q144" s="14"/>
      <c r="R144" s="14"/>
    </row>
    <row r="145" spans="2:19" ht="12" customHeight="1" x14ac:dyDescent="0.2">
      <c r="C145" s="65" t="str">
        <f>IF(G35&lt;100000,"",IF(S151&gt;0,C152,IF(S153&gt;0,C154,IF(S155&gt;0,C156,IF(S157&gt;0,C158,"")))))</f>
        <v/>
      </c>
      <c r="D145" s="13"/>
      <c r="E145" s="13"/>
      <c r="F145" s="13"/>
      <c r="G145" s="13"/>
      <c r="H145" s="13"/>
      <c r="I145" s="13"/>
      <c r="J145" s="13"/>
      <c r="K145" s="13"/>
      <c r="L145" s="27"/>
      <c r="M145" s="27"/>
      <c r="N145" s="14"/>
      <c r="O145" s="14"/>
      <c r="P145" s="14"/>
      <c r="Q145" s="14"/>
      <c r="R145" s="14"/>
    </row>
    <row r="146" spans="2:19" ht="6" customHeight="1" x14ac:dyDescent="0.2">
      <c r="C146" s="65"/>
      <c r="D146" s="13"/>
      <c r="E146" s="13"/>
      <c r="F146" s="13"/>
      <c r="G146" s="13"/>
      <c r="H146" s="13"/>
      <c r="I146" s="13"/>
      <c r="J146" s="13"/>
      <c r="K146" s="13"/>
      <c r="L146" s="27"/>
      <c r="M146" s="27"/>
      <c r="N146" s="14"/>
      <c r="O146" s="14"/>
      <c r="P146" s="14"/>
      <c r="Q146" s="14"/>
      <c r="R146" s="14"/>
    </row>
    <row r="147" spans="2:19" ht="12" customHeight="1" x14ac:dyDescent="0.2">
      <c r="B147" s="100">
        <f>IF(P153=1,2,IF(P155=1,3,IF(P157=1,4,0)))</f>
        <v>0</v>
      </c>
      <c r="C147" s="65" t="str">
        <f>IF(P153=1,C153,IF(P155=1,C155,IF(P157=1,C157,IF(AND(G35&gt;=100000,S159=1),C159,""))))</f>
        <v/>
      </c>
      <c r="D147" s="13"/>
      <c r="E147" s="13"/>
      <c r="F147" s="13"/>
      <c r="G147" s="13"/>
      <c r="H147" s="13"/>
      <c r="I147" s="13"/>
      <c r="J147" s="13"/>
      <c r="K147" s="13"/>
      <c r="L147" s="27"/>
      <c r="M147" s="27"/>
      <c r="N147" s="14"/>
      <c r="O147" s="14"/>
      <c r="P147" s="14"/>
      <c r="Q147" s="14"/>
      <c r="R147" s="14"/>
    </row>
    <row r="148" spans="2:19" ht="12" customHeight="1" x14ac:dyDescent="0.2">
      <c r="C148" s="65" t="str">
        <f>IF(P153=1,C154,IF(P155=1,C156,IF(P157=1,C158,"")))</f>
        <v/>
      </c>
      <c r="D148" s="13"/>
      <c r="E148" s="13"/>
      <c r="F148" s="13"/>
      <c r="G148" s="13"/>
      <c r="H148" s="13"/>
      <c r="I148" s="13"/>
      <c r="J148" s="13"/>
      <c r="K148" s="13"/>
      <c r="L148" s="27"/>
      <c r="M148" s="27"/>
      <c r="N148" s="14"/>
      <c r="O148" s="14"/>
      <c r="P148" s="14"/>
      <c r="Q148" s="14"/>
      <c r="R148" s="14"/>
    </row>
    <row r="149" spans="2:19" ht="6" customHeight="1" x14ac:dyDescent="0.2">
      <c r="C149" s="65"/>
      <c r="D149" s="13"/>
      <c r="E149" s="13"/>
      <c r="F149" s="13"/>
      <c r="G149" s="13"/>
      <c r="H149" s="13"/>
      <c r="I149" s="13"/>
      <c r="J149" s="13"/>
      <c r="K149" s="13"/>
      <c r="L149" s="27"/>
      <c r="M149" s="27"/>
      <c r="N149" s="14"/>
      <c r="O149" s="14"/>
      <c r="P149" s="14"/>
      <c r="Q149" s="14"/>
      <c r="R149" s="14"/>
    </row>
    <row r="150" spans="2:19" ht="12" customHeight="1" x14ac:dyDescent="0.2">
      <c r="C150" s="99" t="str">
        <f>IF(AND(S159=1,B147&gt;0),C159,"")</f>
        <v/>
      </c>
      <c r="D150" s="13"/>
      <c r="E150" s="13"/>
      <c r="F150" s="13"/>
      <c r="G150" s="13"/>
      <c r="H150" s="13"/>
      <c r="I150" s="13"/>
      <c r="J150" s="13"/>
      <c r="K150" s="13"/>
      <c r="L150" s="27"/>
      <c r="M150" s="27"/>
      <c r="N150" s="14"/>
      <c r="O150" s="14"/>
      <c r="P150" s="14"/>
      <c r="Q150" s="14"/>
      <c r="R150" s="14"/>
    </row>
    <row r="151" spans="2:19" ht="18.75" hidden="1" customHeight="1" x14ac:dyDescent="0.2">
      <c r="B151" s="71"/>
      <c r="C151" s="70" t="str">
        <f>IF(S151=0,"",IF(R151=1,"Beide Pensionskassen-Vermögen sind gering.","Eines der Pensionskassen-Vermögen ist gering."))</f>
        <v>Beide Pensionskassen-Vermögen sind gering.</v>
      </c>
      <c r="D151" s="13"/>
      <c r="E151" s="13"/>
      <c r="F151" s="13"/>
      <c r="G151" s="13"/>
      <c r="H151" s="13"/>
      <c r="I151" s="13"/>
      <c r="J151" s="13"/>
      <c r="K151" s="13"/>
      <c r="L151" s="27"/>
      <c r="M151" s="27"/>
      <c r="N151" s="14"/>
      <c r="O151" s="14"/>
      <c r="P151" s="14"/>
      <c r="Q151" s="74">
        <f>IF(OR(G35&lt;400000,G37&lt;400000),1,0)</f>
        <v>1</v>
      </c>
      <c r="R151" s="74">
        <f>IF(AND(G35&lt;400000,G37&lt;400000),1,0)</f>
        <v>1</v>
      </c>
      <c r="S151" s="74">
        <f>Q151+R151</f>
        <v>2</v>
      </c>
    </row>
    <row r="152" spans="2:19" ht="12" hidden="1" customHeight="1" x14ac:dyDescent="0.2">
      <c r="B152" s="71"/>
      <c r="C152" s="70" t="s">
        <v>87</v>
      </c>
      <c r="D152" s="13"/>
      <c r="E152" s="13"/>
      <c r="F152" s="13"/>
      <c r="G152" s="13"/>
      <c r="H152" s="13"/>
      <c r="I152" s="13"/>
      <c r="J152" s="13"/>
      <c r="K152" s="13"/>
      <c r="L152" s="27"/>
      <c r="M152" s="27"/>
      <c r="N152" s="14"/>
      <c r="O152" s="14"/>
      <c r="P152" s="14"/>
      <c r="Q152" s="14"/>
      <c r="R152" s="14"/>
    </row>
    <row r="153" spans="2:19" ht="12" hidden="1" customHeight="1" x14ac:dyDescent="0.2">
      <c r="B153" s="71"/>
      <c r="C153" s="73" t="str">
        <f>IF(S153=0,"",IF(R153=1,"Beide Pensionskassen-Vermögen sind eher gering.","Eines der Pensionskassen-Vermögen ist eher gering."))</f>
        <v/>
      </c>
      <c r="D153" s="13"/>
      <c r="E153" s="13"/>
      <c r="F153" s="13"/>
      <c r="G153" s="13"/>
      <c r="H153" s="13"/>
      <c r="I153" s="13"/>
      <c r="J153" s="13"/>
      <c r="K153" s="13"/>
      <c r="L153" s="27"/>
      <c r="M153" s="27"/>
      <c r="N153" s="14"/>
      <c r="O153" s="14"/>
      <c r="P153" s="74">
        <f>IF(AND(B$144=1,S151=1,S153=1),1,0)</f>
        <v>0</v>
      </c>
      <c r="Q153" s="74">
        <f>IF(OR(AND(G35&gt;=400000,G35&lt;700000),AND(G37&gt;=400000,G37&lt;700000)),1,0)</f>
        <v>0</v>
      </c>
      <c r="R153" s="74">
        <f>IF(AND(G35&gt;=400000,G35&lt;700000,G37&gt;=400000,G37&lt;700000),1,0)</f>
        <v>0</v>
      </c>
      <c r="S153" s="74">
        <f>Q153+R153</f>
        <v>0</v>
      </c>
    </row>
    <row r="154" spans="2:19" ht="12" hidden="1" customHeight="1" x14ac:dyDescent="0.2">
      <c r="B154" s="71"/>
      <c r="C154" s="75" t="s">
        <v>88</v>
      </c>
      <c r="D154" s="13"/>
      <c r="E154" s="13"/>
      <c r="F154" s="13"/>
      <c r="G154" s="13"/>
      <c r="H154" s="13"/>
      <c r="I154" s="13"/>
      <c r="J154" s="13"/>
      <c r="K154" s="13"/>
      <c r="L154" s="27"/>
      <c r="M154" s="27"/>
      <c r="N154" s="14"/>
      <c r="O154" s="14"/>
      <c r="P154" s="14"/>
      <c r="Q154" s="74"/>
      <c r="R154" s="74"/>
      <c r="S154" s="74"/>
    </row>
    <row r="155" spans="2:19" ht="12" hidden="1" customHeight="1" x14ac:dyDescent="0.2">
      <c r="B155" s="71"/>
      <c r="C155" s="73" t="str">
        <f>IF(S155=0,"",IF(R155=1,"Beide Pensionskassen-Vermögen sind eher hoch.","Eines der Pensionskassen-Vermögen ist eher hoch."))</f>
        <v/>
      </c>
      <c r="D155" s="13"/>
      <c r="E155" s="13"/>
      <c r="F155" s="13"/>
      <c r="G155" s="13"/>
      <c r="H155" s="13"/>
      <c r="I155" s="13"/>
      <c r="J155" s="13"/>
      <c r="K155" s="13"/>
      <c r="L155" s="27"/>
      <c r="M155" s="27"/>
      <c r="N155" s="14"/>
      <c r="O155" s="14"/>
      <c r="P155" s="74">
        <f>IF(AND(B$144&lt;3,S155=1),1,0)</f>
        <v>0</v>
      </c>
      <c r="Q155" s="74">
        <f>IF(OR(AND(G35&gt;=700000,G35&lt;1000000),AND(G37&gt;=700000,G37&lt;1000000)),1,0)</f>
        <v>0</v>
      </c>
      <c r="R155" s="74">
        <f>IF(AND(G35&gt;=700000,G35&lt;1000000,G37&gt;=700000,G37&lt;1000000),1,0)</f>
        <v>0</v>
      </c>
      <c r="S155" s="74">
        <f>Q155+R155</f>
        <v>0</v>
      </c>
    </row>
    <row r="156" spans="2:19" ht="12" hidden="1" customHeight="1" x14ac:dyDescent="0.2">
      <c r="C156" s="70" t="s">
        <v>84</v>
      </c>
      <c r="D156" s="13"/>
      <c r="E156" s="13"/>
      <c r="F156" s="13"/>
      <c r="G156" s="13"/>
      <c r="H156" s="13"/>
      <c r="I156" s="13"/>
      <c r="J156" s="13"/>
      <c r="K156" s="13"/>
      <c r="L156" s="27"/>
      <c r="M156" s="27"/>
      <c r="N156" s="14"/>
      <c r="O156" s="14"/>
      <c r="P156" s="14"/>
      <c r="Q156" s="14"/>
      <c r="R156" s="14"/>
    </row>
    <row r="157" spans="2:19" ht="12" hidden="1" customHeight="1" x14ac:dyDescent="0.2">
      <c r="C157" s="73" t="str">
        <f>IF(S157=0,"",IF(R157=1,"Beide Pensionskassen-Vermögen sind hoch.","Eines der Pensionskassen-Vermögen ist hoch."))</f>
        <v/>
      </c>
      <c r="D157" s="13"/>
      <c r="E157" s="13"/>
      <c r="F157" s="13"/>
      <c r="G157" s="13"/>
      <c r="H157" s="13"/>
      <c r="I157" s="13"/>
      <c r="J157" s="13"/>
      <c r="K157" s="13"/>
      <c r="L157" s="27"/>
      <c r="M157" s="27"/>
      <c r="N157" s="14"/>
      <c r="O157" s="14"/>
      <c r="P157" s="74">
        <f>IF(AND(B$144&lt;4,S157=1),1,0)</f>
        <v>0</v>
      </c>
      <c r="Q157" s="74">
        <f>IF(OR(G35&gt;1000000,G37&gt;1000000),1,0)</f>
        <v>0</v>
      </c>
      <c r="R157" s="74">
        <f>IF(AND(G35&gt;1000000,G37&gt;1000000),1,0)</f>
        <v>0</v>
      </c>
      <c r="S157" s="74">
        <f>Q157+R157</f>
        <v>0</v>
      </c>
    </row>
    <row r="158" spans="2:19" ht="12" hidden="1" customHeight="1" x14ac:dyDescent="0.2">
      <c r="B158" s="81"/>
      <c r="C158" s="75" t="s">
        <v>85</v>
      </c>
      <c r="D158" s="13"/>
      <c r="E158" s="13"/>
      <c r="F158" s="13"/>
      <c r="G158" s="13"/>
      <c r="H158" s="13"/>
      <c r="I158" s="13"/>
      <c r="J158" s="13"/>
      <c r="K158" s="13"/>
      <c r="L158" s="27"/>
      <c r="M158" s="27"/>
      <c r="N158" s="14"/>
      <c r="O158" s="14"/>
      <c r="P158" s="14"/>
      <c r="Q158" s="14"/>
      <c r="R158" s="14"/>
    </row>
    <row r="159" spans="2:19" ht="12" hidden="1" customHeight="1" x14ac:dyDescent="0.2">
      <c r="C159" s="70" t="s">
        <v>89</v>
      </c>
      <c r="D159" s="13"/>
      <c r="E159" s="13"/>
      <c r="F159" s="13"/>
      <c r="G159" s="13"/>
      <c r="H159" s="13"/>
      <c r="I159" s="13"/>
      <c r="J159" s="13"/>
      <c r="K159" s="13"/>
      <c r="L159" s="27"/>
      <c r="M159" s="27"/>
      <c r="N159" s="14"/>
      <c r="O159" s="14"/>
      <c r="P159" s="14"/>
      <c r="Q159" s="14"/>
      <c r="R159" s="14"/>
      <c r="S159" s="74">
        <f>IF(G43&gt;400000,1,0)</f>
        <v>0</v>
      </c>
    </row>
    <row r="160" spans="2:19" ht="6" customHeight="1" x14ac:dyDescent="0.2">
      <c r="C160" s="70"/>
      <c r="D160" s="13"/>
      <c r="E160" s="13"/>
      <c r="F160" s="13"/>
      <c r="G160" s="13"/>
      <c r="H160" s="13"/>
      <c r="I160" s="13"/>
      <c r="J160" s="13"/>
      <c r="K160" s="13"/>
      <c r="L160" s="27"/>
      <c r="M160" s="27"/>
      <c r="N160" s="14"/>
      <c r="O160" s="14"/>
      <c r="P160" s="14"/>
      <c r="Q160" s="14"/>
      <c r="R160" s="14"/>
    </row>
    <row r="161" spans="3:18" ht="12" customHeight="1" x14ac:dyDescent="0.2"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12" t="str">
        <f>$N$30</f>
        <v>Person 1</v>
      </c>
      <c r="O161" s="113"/>
      <c r="P161" s="14"/>
      <c r="Q161" s="112" t="str">
        <f>$Q$30</f>
        <v>(Person 2)</v>
      </c>
      <c r="R161" s="113"/>
    </row>
    <row r="162" spans="3:18" ht="12" customHeight="1" x14ac:dyDescent="0.2"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01">
        <f>O35+O43+O63+O71+O79+O87+O111+O119+O127</f>
        <v>-53</v>
      </c>
      <c r="O162" s="102">
        <f>IF(N162&lt;0,5,N162)</f>
        <v>5</v>
      </c>
      <c r="P162" s="77"/>
      <c r="Q162" s="102">
        <f>R37+R43+R65+R73+R81+R89+R113+R121+R129</f>
        <v>-47</v>
      </c>
      <c r="R162" s="102">
        <f>IF(Q162&lt;0,5,Q162)</f>
        <v>5</v>
      </c>
    </row>
    <row r="163" spans="3:18" ht="12" customHeight="1" x14ac:dyDescent="0.2">
      <c r="C163" s="110" t="str">
        <f>$N$30</f>
        <v>Person 1</v>
      </c>
      <c r="D163" s="110"/>
      <c r="E163" s="72"/>
      <c r="F163" s="38">
        <f>N35*4+N43*4+N63*4+N71*4+N79*4+N87*4+N111*4+N119*4+N127*4</f>
        <v>128</v>
      </c>
      <c r="G163" s="111">
        <f>O162</f>
        <v>5</v>
      </c>
      <c r="H163" s="111"/>
      <c r="I163" s="111"/>
      <c r="J163" s="111"/>
      <c r="K163" s="111"/>
      <c r="L163" s="14"/>
      <c r="M163" s="14"/>
      <c r="N163" s="36" t="s">
        <v>2</v>
      </c>
      <c r="O163" s="103">
        <f>IF(N162&lt;0,0,N162)</f>
        <v>0</v>
      </c>
      <c r="P163" s="14"/>
    </row>
    <row r="164" spans="3:18" ht="7.5" customHeight="1" x14ac:dyDescent="0.2">
      <c r="C164" s="14"/>
      <c r="D164" s="14"/>
      <c r="E164" s="14"/>
      <c r="F164" s="14"/>
      <c r="G164" s="5"/>
      <c r="H164" s="5"/>
      <c r="I164" s="5"/>
      <c r="J164" s="5"/>
      <c r="K164" s="5"/>
      <c r="L164" s="14"/>
      <c r="M164" s="14"/>
      <c r="N164" s="14"/>
      <c r="O164" s="14"/>
      <c r="P164" s="14"/>
      <c r="Q164" s="14"/>
      <c r="R164" s="14"/>
    </row>
    <row r="165" spans="3:18" ht="12" customHeight="1" x14ac:dyDescent="0.2">
      <c r="C165" s="110" t="str">
        <f>$Q$30</f>
        <v>(Person 2)</v>
      </c>
      <c r="D165" s="110"/>
      <c r="E165" s="72"/>
      <c r="F165" s="38">
        <f>Q37*4+Q43*4+Q65*4+Q73*4+Q81*4+Q89*4+Q113*4+Q121*4+Q129*4</f>
        <v>140</v>
      </c>
      <c r="G165" s="111">
        <f>R162</f>
        <v>5</v>
      </c>
      <c r="H165" s="111"/>
      <c r="I165" s="111"/>
      <c r="J165" s="111"/>
      <c r="K165" s="111"/>
      <c r="L165" s="14"/>
      <c r="M165" s="14"/>
      <c r="N165" s="14"/>
      <c r="O165" s="14"/>
      <c r="P165" s="14"/>
      <c r="Q165" s="36" t="s">
        <v>2</v>
      </c>
      <c r="R165" s="103">
        <f>IF(Q162&lt;0,0,Q162)</f>
        <v>0</v>
      </c>
    </row>
    <row r="166" spans="3:18" ht="12" customHeight="1" x14ac:dyDescent="0.2">
      <c r="C166" s="14"/>
      <c r="D166" s="14"/>
      <c r="E166" s="14"/>
      <c r="F166" s="14"/>
      <c r="G166" s="5"/>
      <c r="H166" s="5"/>
      <c r="I166" s="5"/>
      <c r="J166" s="5"/>
      <c r="K166" s="5"/>
      <c r="L166" s="14"/>
      <c r="M166" s="14"/>
      <c r="N166" s="14"/>
      <c r="O166" s="14"/>
      <c r="P166" s="14"/>
      <c r="Q166" s="14"/>
      <c r="R166" s="14"/>
    </row>
    <row r="167" spans="3:18" ht="12" customHeight="1" x14ac:dyDescent="0.2">
      <c r="C167" s="14"/>
      <c r="D167" s="14"/>
      <c r="E167" s="14"/>
      <c r="F167" s="14"/>
      <c r="G167" s="9" t="s">
        <v>19</v>
      </c>
      <c r="H167" s="14"/>
      <c r="I167" s="14"/>
      <c r="J167" s="14"/>
      <c r="K167" s="15" t="s">
        <v>20</v>
      </c>
      <c r="L167" s="14"/>
      <c r="M167" s="14"/>
      <c r="N167" s="14"/>
      <c r="O167" s="14"/>
      <c r="P167" s="14"/>
      <c r="Q167" s="14"/>
      <c r="R167" s="14"/>
    </row>
    <row r="168" spans="3:18" ht="12" customHeight="1" x14ac:dyDescent="0.2">
      <c r="C168" s="22"/>
      <c r="D168" s="22"/>
      <c r="E168" s="22"/>
      <c r="F168" s="22"/>
      <c r="G168" s="22"/>
      <c r="H168" s="22"/>
      <c r="I168" s="22"/>
      <c r="J168" s="22"/>
      <c r="K168" s="22"/>
      <c r="L168" s="14"/>
      <c r="M168" s="14"/>
      <c r="N168" s="14"/>
      <c r="O168" s="14"/>
      <c r="P168" s="14"/>
      <c r="Q168" s="14"/>
      <c r="R168" s="14"/>
    </row>
    <row r="169" spans="3:18" ht="12" customHeight="1" x14ac:dyDescent="0.2"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</row>
    <row r="170" spans="3:18" ht="12" customHeight="1" x14ac:dyDescent="0.2"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</row>
    <row r="171" spans="3:18" ht="12" customHeight="1" x14ac:dyDescent="0.2">
      <c r="C171" s="3"/>
      <c r="D171" s="32" t="s">
        <v>90</v>
      </c>
      <c r="E171" s="3"/>
      <c r="F171" s="9" t="s">
        <v>21</v>
      </c>
      <c r="G171" s="3"/>
      <c r="H171" s="3"/>
      <c r="I171" s="3"/>
      <c r="J171" s="3"/>
      <c r="K171" s="32" t="s">
        <v>22</v>
      </c>
      <c r="M171" s="3"/>
      <c r="N171" s="3"/>
      <c r="O171" s="3"/>
      <c r="P171" s="3"/>
      <c r="Q171" s="3"/>
      <c r="R171" s="3"/>
    </row>
    <row r="172" spans="3:18" ht="12" customHeight="1" x14ac:dyDescent="0.2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3:18" ht="12" customHeight="1" x14ac:dyDescent="0.2">
      <c r="C173" s="32" t="s">
        <v>23</v>
      </c>
      <c r="D173" s="25" t="s">
        <v>91</v>
      </c>
      <c r="E173" s="3"/>
      <c r="F173" s="3"/>
      <c r="G173" s="3"/>
      <c r="H173" s="3"/>
      <c r="I173" s="3"/>
      <c r="J173" s="3"/>
      <c r="K173" s="25" t="s">
        <v>95</v>
      </c>
      <c r="L173" s="3"/>
      <c r="M173" s="3"/>
      <c r="N173" s="3"/>
      <c r="O173" s="3"/>
      <c r="P173" s="3"/>
      <c r="Q173" s="3"/>
      <c r="R173" s="3"/>
    </row>
    <row r="174" spans="3:18" ht="12" customHeight="1" x14ac:dyDescent="0.2">
      <c r="C174" s="3"/>
      <c r="D174" s="25" t="s">
        <v>92</v>
      </c>
      <c r="E174" s="3"/>
      <c r="F174" s="3"/>
      <c r="G174" s="3"/>
      <c r="H174" s="3"/>
      <c r="I174" s="3"/>
      <c r="J174" s="3"/>
      <c r="K174" s="25" t="s">
        <v>96</v>
      </c>
      <c r="L174" s="3"/>
      <c r="M174" s="3"/>
      <c r="N174" s="3"/>
      <c r="O174" s="3"/>
      <c r="P174" s="3"/>
      <c r="Q174" s="3"/>
      <c r="R174" s="3"/>
    </row>
    <row r="175" spans="3:18" ht="12" customHeight="1" x14ac:dyDescent="0.2">
      <c r="C175" s="3"/>
      <c r="D175" s="25" t="s">
        <v>93</v>
      </c>
      <c r="E175" s="3"/>
      <c r="F175" s="3"/>
      <c r="G175" s="3"/>
      <c r="H175" s="3"/>
      <c r="I175" s="3"/>
      <c r="J175" s="3"/>
      <c r="K175" s="25" t="s">
        <v>97</v>
      </c>
      <c r="L175" s="3"/>
      <c r="M175" s="3"/>
      <c r="N175" s="3"/>
      <c r="O175" s="3"/>
      <c r="P175" s="3"/>
      <c r="Q175" s="3"/>
      <c r="R175" s="3"/>
    </row>
    <row r="176" spans="3:18" ht="12" customHeight="1" x14ac:dyDescent="0.2">
      <c r="C176" s="3"/>
      <c r="D176" s="25" t="s">
        <v>94</v>
      </c>
      <c r="E176" s="3"/>
      <c r="F176" s="3"/>
      <c r="G176" s="3"/>
      <c r="H176" s="3"/>
      <c r="I176" s="3"/>
      <c r="J176" s="3"/>
      <c r="K176" s="25" t="s">
        <v>98</v>
      </c>
      <c r="L176" s="3"/>
      <c r="M176" s="3"/>
      <c r="N176" s="3"/>
      <c r="O176" s="3"/>
      <c r="P176" s="3"/>
      <c r="Q176" s="3"/>
      <c r="R176" s="3"/>
    </row>
    <row r="177" spans="3:18" ht="12" customHeight="1" x14ac:dyDescent="0.2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3:18" ht="12" customHeight="1" x14ac:dyDescent="0.2">
      <c r="C178" s="32" t="s">
        <v>24</v>
      </c>
      <c r="D178" s="25" t="s">
        <v>99</v>
      </c>
      <c r="E178" s="3"/>
      <c r="F178" s="3"/>
      <c r="G178" s="3"/>
      <c r="H178" s="3"/>
      <c r="I178" s="3"/>
      <c r="J178" s="3"/>
      <c r="K178" s="25" t="s">
        <v>106</v>
      </c>
      <c r="L178" s="3"/>
      <c r="M178" s="3"/>
      <c r="N178" s="3"/>
      <c r="O178" s="3"/>
      <c r="P178" s="3"/>
      <c r="Q178" s="3"/>
      <c r="R178" s="3"/>
    </row>
    <row r="179" spans="3:18" ht="12" customHeight="1" x14ac:dyDescent="0.2">
      <c r="C179" s="3"/>
      <c r="D179" s="25" t="s">
        <v>102</v>
      </c>
      <c r="E179" s="3"/>
      <c r="F179" s="3"/>
      <c r="G179" s="3"/>
      <c r="H179" s="3"/>
      <c r="I179" s="3"/>
      <c r="J179" s="3"/>
      <c r="K179" s="25" t="s">
        <v>107</v>
      </c>
      <c r="L179" s="3"/>
      <c r="M179" s="3"/>
      <c r="N179" s="3"/>
      <c r="O179" s="3"/>
      <c r="P179" s="3"/>
      <c r="Q179" s="3"/>
      <c r="R179" s="3"/>
    </row>
    <row r="180" spans="3:18" ht="12" customHeight="1" x14ac:dyDescent="0.2">
      <c r="C180" s="3"/>
      <c r="D180" s="25" t="s">
        <v>103</v>
      </c>
      <c r="E180" s="3"/>
      <c r="F180" s="3"/>
      <c r="G180" s="3"/>
      <c r="H180" s="3"/>
      <c r="I180" s="3"/>
      <c r="J180" s="3"/>
      <c r="K180" s="25" t="s">
        <v>108</v>
      </c>
      <c r="L180" s="3"/>
      <c r="M180" s="3"/>
      <c r="N180" s="3"/>
      <c r="O180" s="3"/>
      <c r="P180" s="3"/>
      <c r="Q180" s="3"/>
      <c r="R180" s="3"/>
    </row>
    <row r="181" spans="3:18" ht="12" customHeight="1" x14ac:dyDescent="0.2">
      <c r="C181" s="3"/>
      <c r="D181" s="25" t="s">
        <v>100</v>
      </c>
      <c r="E181" s="3"/>
      <c r="F181" s="3"/>
      <c r="G181" s="3"/>
      <c r="H181" s="3"/>
      <c r="I181" s="3"/>
      <c r="J181" s="3"/>
      <c r="K181" s="25" t="s">
        <v>109</v>
      </c>
      <c r="L181" s="3"/>
      <c r="M181" s="3"/>
      <c r="N181" s="3"/>
      <c r="O181" s="3"/>
      <c r="P181" s="3"/>
      <c r="Q181" s="3"/>
      <c r="R181" s="3"/>
    </row>
    <row r="182" spans="3:18" ht="12" customHeight="1" x14ac:dyDescent="0.2">
      <c r="C182" s="3"/>
      <c r="D182" s="25" t="s">
        <v>101</v>
      </c>
      <c r="E182" s="3"/>
      <c r="F182" s="3"/>
      <c r="G182" s="3"/>
      <c r="H182" s="3"/>
      <c r="I182" s="3"/>
      <c r="J182" s="3"/>
      <c r="K182" s="25" t="s">
        <v>110</v>
      </c>
      <c r="L182" s="3"/>
      <c r="M182" s="3"/>
      <c r="N182" s="3"/>
      <c r="O182" s="3"/>
      <c r="P182" s="3"/>
      <c r="Q182" s="3"/>
      <c r="R182" s="3"/>
    </row>
    <row r="183" spans="3:18" ht="12" customHeight="1" x14ac:dyDescent="0.2">
      <c r="C183" s="3"/>
      <c r="D183" s="25" t="s">
        <v>104</v>
      </c>
      <c r="E183" s="3"/>
      <c r="F183" s="3"/>
      <c r="G183" s="3"/>
      <c r="H183" s="3"/>
      <c r="I183" s="3"/>
      <c r="J183" s="3"/>
      <c r="K183" s="25" t="s">
        <v>111</v>
      </c>
      <c r="L183" s="3"/>
      <c r="M183" s="3"/>
      <c r="N183" s="3"/>
      <c r="O183" s="3"/>
      <c r="P183" s="3"/>
      <c r="Q183" s="3"/>
      <c r="R183" s="3"/>
    </row>
    <row r="184" spans="3:18" ht="12" customHeight="1" x14ac:dyDescent="0.2">
      <c r="C184" s="3"/>
      <c r="D184" s="25" t="s">
        <v>105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3:18" ht="12" customHeight="1" x14ac:dyDescent="0.2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</sheetData>
  <sheetProtection algorithmName="SHA-512" hashValue="tBtakeZsnjjCA2dhmO27gWgySvdqYlIaCqN+hbCTCjqFXCCtZkbnRofrtHNDXyu1DawHW07W+5C+DIvkBEANtQ==" saltValue="zZngVL6QGkq+WobB+67JwQ==" spinCount="100000" sheet="1" scenarios="1"/>
  <mergeCells count="42">
    <mergeCell ref="C85:H85"/>
    <mergeCell ref="C125:H125"/>
    <mergeCell ref="G91:H91"/>
    <mergeCell ref="C127:D127"/>
    <mergeCell ref="C129:D129"/>
    <mergeCell ref="C79:D79"/>
    <mergeCell ref="C37:D37"/>
    <mergeCell ref="G37:K37"/>
    <mergeCell ref="G39:K39"/>
    <mergeCell ref="G43:K43"/>
    <mergeCell ref="G45:K45"/>
    <mergeCell ref="C63:D63"/>
    <mergeCell ref="C65:D65"/>
    <mergeCell ref="C71:D71"/>
    <mergeCell ref="C73:D73"/>
    <mergeCell ref="C35:D35"/>
    <mergeCell ref="G35:K35"/>
    <mergeCell ref="C13:R13"/>
    <mergeCell ref="C17:K17"/>
    <mergeCell ref="N30:O30"/>
    <mergeCell ref="Q30:R30"/>
    <mergeCell ref="N58:O58"/>
    <mergeCell ref="Q58:R58"/>
    <mergeCell ref="Q161:R161"/>
    <mergeCell ref="C81:D81"/>
    <mergeCell ref="N105:O105"/>
    <mergeCell ref="Q105:R105"/>
    <mergeCell ref="C107:K107"/>
    <mergeCell ref="C111:D111"/>
    <mergeCell ref="C113:D113"/>
    <mergeCell ref="C119:D119"/>
    <mergeCell ref="C121:D121"/>
    <mergeCell ref="N161:O161"/>
    <mergeCell ref="C87:D87"/>
    <mergeCell ref="C89:D89"/>
    <mergeCell ref="J91:K91"/>
    <mergeCell ref="G131:H131"/>
    <mergeCell ref="J131:K131"/>
    <mergeCell ref="C163:D163"/>
    <mergeCell ref="G163:K163"/>
    <mergeCell ref="C165:D165"/>
    <mergeCell ref="G165:K165"/>
  </mergeCells>
  <conditionalFormatting sqref="G35:K35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{5F44BD2F-B064-4AC8-ADF1-9BFB2251F1D4}</x14:id>
        </ext>
      </extLst>
    </cfRule>
  </conditionalFormatting>
  <conditionalFormatting sqref="G37:K37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{F1B70DFA-AC84-4536-802D-330FB56D5A91}</x14:id>
        </ext>
      </extLst>
    </cfRule>
  </conditionalFormatting>
  <conditionalFormatting sqref="F35:K35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{691A61BD-314A-4CF4-B4D4-D1692C041F07}</x14:id>
        </ext>
      </extLst>
    </cfRule>
  </conditionalFormatting>
  <conditionalFormatting sqref="F37:K37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{9F89F035-0321-452F-80FB-BED1E9955C7D}</x14:id>
        </ext>
      </extLst>
    </cfRule>
  </conditionalFormatting>
  <conditionalFormatting sqref="F43:K43">
    <cfRule type="dataBar" priority="3">
      <dataBar>
        <cfvo type="min"/>
        <cfvo type="max"/>
        <color theme="1" tint="0.34998626667073579"/>
      </dataBar>
      <extLst>
        <ext xmlns:x14="http://schemas.microsoft.com/office/spreadsheetml/2009/9/main" uri="{B025F937-C7B1-47D3-B67F-A62EFF666E3E}">
          <x14:id>{7E69BBA1-DD62-4959-8BAD-EBAA5F0FBC11}</x14:id>
        </ext>
      </extLst>
    </cfRule>
  </conditionalFormatting>
  <conditionalFormatting sqref="F163:K163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{3A9DBE47-7166-47E8-9762-802D426E51F9}</x14:id>
        </ext>
      </extLst>
    </cfRule>
  </conditionalFormatting>
  <conditionalFormatting sqref="F165:K165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{BA29ABE8-B646-4229-A0EC-16F7AC72A9EF}</x14:id>
        </ext>
      </extLst>
    </cfRule>
  </conditionalFormatting>
  <dataValidations count="4">
    <dataValidation type="whole" allowBlank="1" showErrorMessage="1" errorTitle="Wichtiger Hinweis" error="Bitte ganze (positive) Zahl kleiner 10 eingeben" sqref="N127 Q37 Q43 N43 N71 Q73 Q81 N79 N63 Q65 N111 Q113 Q121 N119 Q89 N87 Q129 N35" xr:uid="{AC77F0A7-EC83-4EB3-83D8-54F326DB96D0}">
      <formula1>0</formula1>
      <formula2>9</formula2>
    </dataValidation>
    <dataValidation allowBlank="1" showErrorMessage="1" errorTitle="Wichtiger Hinweis" sqref="C85 J91 G91 G131 J131 C125" xr:uid="{A2482FE0-6338-49F4-8473-2D6D93426DBA}"/>
    <dataValidation allowBlank="1" showErrorMessage="1" sqref="M35 M37" xr:uid="{B8185A0C-2D07-4BA0-B7B0-683A261CF98A}"/>
    <dataValidation type="whole" allowBlank="1" showInputMessage="1" showErrorMessage="1" errorTitle="Wichtiger Hinweis" error="Dieses Feld ist nur aus technischen Gründen bearbeitbar; der Inhalt wird durch den Slider bestimmt (Wert 0...4)." sqref="L63 L65 L71 L73 L79 L81 L87 L89 L111 L113 L119 L121 L127 L129" xr:uid="{D1AA668D-D3D9-4BAF-AE52-856B28814B2C}">
      <formula1>0</formula1>
      <formula2>4</formula2>
    </dataValidation>
  </dataValidations>
  <pageMargins left="0.39370078740157483" right="0.39370078740157483" top="0.98425196850393704" bottom="0.39370078740157483" header="0.39370078740157483" footer="0.39370078740157483"/>
  <pageSetup paperSize="9" scale="96" fitToWidth="0" fitToHeight="0" pageOrder="overThenDown" orientation="landscape" r:id="rId1"/>
  <headerFooter>
    <oddHeader>&amp;L&amp;"Arial,Fett"&amp;12alterseinkommen.ch&amp;"Arial,Standard"&amp;8
Pensionierung für mittlere und kleinere Einkommen&amp;C&amp;8      Pensionierungsrechner Rente oder Kapital? V.1.0&amp;R&amp;8&amp;A - Seite &amp;P von &amp;N      
Copyright alterseinkommen.ch</oddHeader>
  </headerFooter>
  <rowBreaks count="3" manualBreakCount="3">
    <brk id="47" max="16383" man="1"/>
    <brk id="93" max="16383" man="1"/>
    <brk id="1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Scroll Bar 1">
              <controlPr locked="0" defaultSize="0" autoPict="0">
                <anchor moveWithCells="1">
                  <from>
                    <xdr:col>4</xdr:col>
                    <xdr:colOff>152400</xdr:colOff>
                    <xdr:row>70</xdr:row>
                    <xdr:rowOff>9525</xdr:rowOff>
                  </from>
                  <to>
                    <xdr:col>11</xdr:col>
                    <xdr:colOff>171450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Scroll Bar 2">
              <controlPr locked="0" defaultSize="0" autoPict="0">
                <anchor moveWithCells="1">
                  <from>
                    <xdr:col>4</xdr:col>
                    <xdr:colOff>152400</xdr:colOff>
                    <xdr:row>72</xdr:row>
                    <xdr:rowOff>0</xdr:rowOff>
                  </from>
                  <to>
                    <xdr:col>11</xdr:col>
                    <xdr:colOff>171450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Scroll Bar 3">
              <controlPr locked="0" defaultSize="0" autoPict="0">
                <anchor moveWithCells="1">
                  <from>
                    <xdr:col>4</xdr:col>
                    <xdr:colOff>152400</xdr:colOff>
                    <xdr:row>78</xdr:row>
                    <xdr:rowOff>0</xdr:rowOff>
                  </from>
                  <to>
                    <xdr:col>11</xdr:col>
                    <xdr:colOff>171450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Scroll Bar 4">
              <controlPr locked="0" defaultSize="0" autoPict="0">
                <anchor moveWithCells="1">
                  <from>
                    <xdr:col>4</xdr:col>
                    <xdr:colOff>152400</xdr:colOff>
                    <xdr:row>80</xdr:row>
                    <xdr:rowOff>0</xdr:rowOff>
                  </from>
                  <to>
                    <xdr:col>11</xdr:col>
                    <xdr:colOff>171450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Scroll Bar 5">
              <controlPr locked="0" defaultSize="0" autoPict="0">
                <anchor moveWithCells="1">
                  <from>
                    <xdr:col>4</xdr:col>
                    <xdr:colOff>152400</xdr:colOff>
                    <xdr:row>110</xdr:row>
                    <xdr:rowOff>9525</xdr:rowOff>
                  </from>
                  <to>
                    <xdr:col>11</xdr:col>
                    <xdr:colOff>171450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Scroll Bar 6">
              <controlPr locked="0" defaultSize="0" autoPict="0">
                <anchor moveWithCells="1">
                  <from>
                    <xdr:col>4</xdr:col>
                    <xdr:colOff>152400</xdr:colOff>
                    <xdr:row>112</xdr:row>
                    <xdr:rowOff>0</xdr:rowOff>
                  </from>
                  <to>
                    <xdr:col>11</xdr:col>
                    <xdr:colOff>171450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Scroll Bar 7">
              <controlPr locked="0" defaultSize="0" autoPict="0">
                <anchor moveWithCells="1">
                  <from>
                    <xdr:col>4</xdr:col>
                    <xdr:colOff>152400</xdr:colOff>
                    <xdr:row>118</xdr:row>
                    <xdr:rowOff>19050</xdr:rowOff>
                  </from>
                  <to>
                    <xdr:col>11</xdr:col>
                    <xdr:colOff>171450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Scroll Bar 8">
              <controlPr locked="0" defaultSize="0" autoPict="0">
                <anchor moveWithCells="1">
                  <from>
                    <xdr:col>4</xdr:col>
                    <xdr:colOff>152400</xdr:colOff>
                    <xdr:row>120</xdr:row>
                    <xdr:rowOff>9525</xdr:rowOff>
                  </from>
                  <to>
                    <xdr:col>11</xdr:col>
                    <xdr:colOff>171450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Scroll Bar 9">
              <controlPr locked="0" defaultSize="0" autoPict="0">
                <anchor moveWithCells="1">
                  <from>
                    <xdr:col>4</xdr:col>
                    <xdr:colOff>152400</xdr:colOff>
                    <xdr:row>62</xdr:row>
                    <xdr:rowOff>9525</xdr:rowOff>
                  </from>
                  <to>
                    <xdr:col>11</xdr:col>
                    <xdr:colOff>171450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Scroll Bar 10">
              <controlPr locked="0" defaultSize="0" autoPict="0">
                <anchor moveWithCells="1">
                  <from>
                    <xdr:col>4</xdr:col>
                    <xdr:colOff>152400</xdr:colOff>
                    <xdr:row>64</xdr:row>
                    <xdr:rowOff>0</xdr:rowOff>
                  </from>
                  <to>
                    <xdr:col>11</xdr:col>
                    <xdr:colOff>171450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Scroll Bar 11">
              <controlPr locked="0" defaultSize="0" autoPict="0">
                <anchor moveWithCells="1">
                  <from>
                    <xdr:col>4</xdr:col>
                    <xdr:colOff>152400</xdr:colOff>
                    <xdr:row>86</xdr:row>
                    <xdr:rowOff>0</xdr:rowOff>
                  </from>
                  <to>
                    <xdr:col>11</xdr:col>
                    <xdr:colOff>171450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Scroll Bar 12">
              <controlPr locked="0" defaultSize="0" autoPict="0">
                <anchor moveWithCells="1">
                  <from>
                    <xdr:col>4</xdr:col>
                    <xdr:colOff>152400</xdr:colOff>
                    <xdr:row>88</xdr:row>
                    <xdr:rowOff>0</xdr:rowOff>
                  </from>
                  <to>
                    <xdr:col>11</xdr:col>
                    <xdr:colOff>171450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Scroll Bar 13">
              <controlPr locked="0" defaultSize="0" autoPict="0">
                <anchor moveWithCells="1">
                  <from>
                    <xdr:col>4</xdr:col>
                    <xdr:colOff>152400</xdr:colOff>
                    <xdr:row>126</xdr:row>
                    <xdr:rowOff>0</xdr:rowOff>
                  </from>
                  <to>
                    <xdr:col>11</xdr:col>
                    <xdr:colOff>171450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Scroll Bar 14">
              <controlPr locked="0" defaultSize="0" autoPict="0">
                <anchor moveWithCells="1">
                  <from>
                    <xdr:col>4</xdr:col>
                    <xdr:colOff>152400</xdr:colOff>
                    <xdr:row>128</xdr:row>
                    <xdr:rowOff>0</xdr:rowOff>
                  </from>
                  <to>
                    <xdr:col>11</xdr:col>
                    <xdr:colOff>171450</xdr:colOff>
                    <xdr:row>129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44BD2F-B064-4AC8-ADF1-9BFB2251F1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G35:K35</xm:sqref>
        </x14:conditionalFormatting>
        <x14:conditionalFormatting xmlns:xm="http://schemas.microsoft.com/office/excel/2006/main">
          <x14:cfRule type="dataBar" id="{F1B70DFA-AC84-4536-802D-330FB56D5A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G37:K37</xm:sqref>
        </x14:conditionalFormatting>
        <x14:conditionalFormatting xmlns:xm="http://schemas.microsoft.com/office/excel/2006/main">
          <x14:cfRule type="dataBar" id="{691A61BD-314A-4CF4-B4D4-D1692C041F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F35:K35</xm:sqref>
        </x14:conditionalFormatting>
        <x14:conditionalFormatting xmlns:xm="http://schemas.microsoft.com/office/excel/2006/main">
          <x14:cfRule type="dataBar" id="{9F89F035-0321-452F-80FB-BED1E9955C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F37:K37</xm:sqref>
        </x14:conditionalFormatting>
        <x14:conditionalFormatting xmlns:xm="http://schemas.microsoft.com/office/excel/2006/main">
          <x14:cfRule type="dataBar" id="{7E69BBA1-DD62-4959-8BAD-EBAA5F0FBC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F43:K43</xm:sqref>
        </x14:conditionalFormatting>
        <x14:conditionalFormatting xmlns:xm="http://schemas.microsoft.com/office/excel/2006/main">
          <x14:cfRule type="dataBar" id="{3A9DBE47-7166-47E8-9762-802D426E51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F163:K163</xm:sqref>
        </x14:conditionalFormatting>
        <x14:conditionalFormatting xmlns:xm="http://schemas.microsoft.com/office/excel/2006/main">
          <x14:cfRule type="dataBar" id="{BA29ABE8-B646-4229-A0EC-16F7AC72A9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F165:K165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Start</vt:lpstr>
      <vt:lpstr>PK-Rente oder Kapital</vt:lpstr>
    </vt:vector>
  </TitlesOfParts>
  <Manager>alterseinkommen.ch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Pensionierungs-Rechner: Rente oder Kapital?</dc:title>
  <dc:creator>alterseinkommen.ch</dc:creator>
  <cp:lastModifiedBy>alterseinkommen.ch</cp:lastModifiedBy>
  <cp:revision>146</cp:revision>
  <cp:lastPrinted>2020-02-17T13:36:22Z</cp:lastPrinted>
  <dcterms:created xsi:type="dcterms:W3CDTF">2019-01-25T21:51:25Z</dcterms:created>
  <dcterms:modified xsi:type="dcterms:W3CDTF">2020-07-03T11:01:13Z</dcterms:modified>
</cp:coreProperties>
</file>